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 School Use\1 My Created Files\પરિણામ પત્રકો\પરિણામ પત્રકો 2024-25  New B\"/>
    </mc:Choice>
  </mc:AlternateContent>
  <xr:revisionPtr revIDLastSave="0" documentId="13_ncr:1_{E2C75ADD-FF79-4AAC-BAE8-AF6BB8440E2D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School Data" sheetId="1" r:id="rId1"/>
    <sheet name="Student Data" sheetId="2" r:id="rId2"/>
    <sheet name="Heading" sheetId="3" r:id="rId3"/>
    <sheet name="Patrak B" sheetId="5" r:id="rId4"/>
    <sheet name="Patrak C" sheetId="6" r:id="rId5"/>
    <sheet name="Sem 1 Patrak C" sheetId="40" r:id="rId6"/>
    <sheet name="Sem 1 Heading." sheetId="56" r:id="rId7"/>
    <sheet name="Fornt Page A4" sheetId="51" r:id="rId8"/>
    <sheet name="Back Page A4" sheetId="53" r:id="rId9"/>
    <sheet name="Front Page Legal" sheetId="7" r:id="rId10"/>
    <sheet name="Back Page Legal" sheetId="50" r:id="rId11"/>
  </sheets>
  <externalReferences>
    <externalReference r:id="rId12"/>
  </externalReferences>
  <definedNames>
    <definedName name="CAST">[1]Sheet1!$E$2:$E$5</definedName>
    <definedName name="gender">[1]Sheet1!$D$2:$D$3</definedName>
    <definedName name="_xlnm.Print_Area" localSheetId="8">'Back Page A4'!$A$5:$S$31</definedName>
    <definedName name="_xlnm.Print_Area" localSheetId="10">'Back Page Legal'!$A$5:$S$31</definedName>
    <definedName name="_xlnm.Print_Area" localSheetId="7">'Fornt Page A4'!$B$5:$S$28</definedName>
    <definedName name="_xlnm.Print_Area" localSheetId="9">'Front Page Legal'!$B$5:$S$28</definedName>
    <definedName name="_xlnm.Print_Area" localSheetId="2">Heading!$B$1:$W$35</definedName>
    <definedName name="_xlnm.Print_Area" localSheetId="3">'Patrak B'!$B$3:$AU$141</definedName>
    <definedName name="_xlnm.Print_Area" localSheetId="4">'Patrak C'!$A$3:$BS$74</definedName>
    <definedName name="_xlnm.Print_Area" localSheetId="6">'Sem 1 Heading.'!$B$1:$W$35</definedName>
    <definedName name="_xlnm.Print_Area" localSheetId="5">'Sem 1 Patrak C'!$A$3:$AV$74</definedName>
    <definedName name="_xlnm.Print_Titles" localSheetId="3">'Patrak B'!$3:$4</definedName>
    <definedName name="_xlnm.Print_Titles" localSheetId="4">'Patrak C'!$3:$8</definedName>
    <definedName name="_xlnm.Print_Titles" localSheetId="5">'Sem 1 Patrak C'!$3:$8</definedName>
    <definedName name="Z_36D6D7AF_C7A1_488E_A59F_76748FA0B979_.wvu.PrintArea" localSheetId="7" hidden="1">'Fornt Page A4'!$B$5:$S$28</definedName>
    <definedName name="Z_36D6D7AF_C7A1_488E_A59F_76748FA0B979_.wvu.PrintArea" localSheetId="9" hidden="1">'Front Page Legal'!$B$5:$S$28</definedName>
    <definedName name="Z_36D6D7AF_C7A1_488E_A59F_76748FA0B979_.wvu.PrintArea" localSheetId="2" hidden="1">Heading!$A$1:$W$34</definedName>
    <definedName name="Z_36D6D7AF_C7A1_488E_A59F_76748FA0B979_.wvu.PrintArea" localSheetId="3" hidden="1">'Patrak B'!$B$3:$AU$75</definedName>
    <definedName name="Z_36D6D7AF_C7A1_488E_A59F_76748FA0B979_.wvu.PrintArea" localSheetId="4" hidden="1">'Patrak C'!$A$3:$BR$73</definedName>
    <definedName name="Z_36D6D7AF_C7A1_488E_A59F_76748FA0B979_.wvu.PrintArea" localSheetId="6" hidden="1">'Sem 1 Heading.'!$A$1:$W$34</definedName>
    <definedName name="Z_36D6D7AF_C7A1_488E_A59F_76748FA0B979_.wvu.PrintArea" localSheetId="5" hidden="1">'Sem 1 Patrak C'!$A$3:$AT$73</definedName>
    <definedName name="Z_36D6D7AF_C7A1_488E_A59F_76748FA0B979_.wvu.PrintTitles" localSheetId="3" hidden="1">'Patrak B'!$3:$4</definedName>
    <definedName name="Z_36D6D7AF_C7A1_488E_A59F_76748FA0B979_.wvu.PrintTitles" localSheetId="4" hidden="1">'Patrak C'!$3:$8</definedName>
    <definedName name="Z_36D6D7AF_C7A1_488E_A59F_76748FA0B979_.wvu.PrintTitles" localSheetId="5" hidden="1">'Sem 1 Patrak C'!$3:$8</definedName>
  </definedNames>
  <calcPr calcId="181029"/>
  <customWorkbookViews>
    <customWorkbookView name="Shreeji - Personal View" guid="{36D6D7AF-C7A1-488E-A59F-76748FA0B979}" mergeInterval="0" personalView="1" maximized="1" xWindow="1" yWindow="1" windowWidth="1366" windowHeight="491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S12" i="6" l="1"/>
  <c r="BS13" i="6"/>
  <c r="BS14" i="6"/>
  <c r="BS15" i="6"/>
  <c r="BS16" i="6"/>
  <c r="BS17" i="6"/>
  <c r="BS18" i="6"/>
  <c r="BS19" i="6"/>
  <c r="BS20" i="6"/>
  <c r="BS21" i="6"/>
  <c r="BS22" i="6"/>
  <c r="BS23" i="6"/>
  <c r="BS24" i="6"/>
  <c r="BS25" i="6"/>
  <c r="BS26" i="6"/>
  <c r="BS27" i="6"/>
  <c r="BS28" i="6"/>
  <c r="BS29" i="6"/>
  <c r="BS30" i="6"/>
  <c r="BS31" i="6"/>
  <c r="BS32" i="6"/>
  <c r="BS33" i="6"/>
  <c r="BS34" i="6"/>
  <c r="BS35" i="6"/>
  <c r="BS36" i="6"/>
  <c r="BS37" i="6"/>
  <c r="BS38" i="6"/>
  <c r="BS39" i="6"/>
  <c r="BS40" i="6"/>
  <c r="BS41" i="6"/>
  <c r="BS42" i="6"/>
  <c r="BS43" i="6"/>
  <c r="BS44" i="6"/>
  <c r="BS45" i="6"/>
  <c r="BS46" i="6"/>
  <c r="BS47" i="6"/>
  <c r="BS48" i="6"/>
  <c r="BS49" i="6"/>
  <c r="BS50" i="6"/>
  <c r="BS51" i="6"/>
  <c r="BS52" i="6"/>
  <c r="BS53" i="6"/>
  <c r="BS54" i="6"/>
  <c r="BS55" i="6"/>
  <c r="BS56" i="6"/>
  <c r="BS57" i="6"/>
  <c r="BS58" i="6"/>
  <c r="BS59" i="6"/>
  <c r="BS60" i="6"/>
  <c r="BS61" i="6"/>
  <c r="BS62" i="6"/>
  <c r="BS63" i="6"/>
  <c r="BS64" i="6"/>
  <c r="BS65" i="6"/>
  <c r="BS66" i="6"/>
  <c r="BS67" i="6"/>
  <c r="BS68" i="6"/>
  <c r="BS69" i="6"/>
  <c r="BS70" i="6"/>
  <c r="BS71" i="6"/>
  <c r="BS72" i="6"/>
  <c r="BS73" i="6"/>
  <c r="BS10" i="6"/>
  <c r="F12" i="40" l="1"/>
  <c r="F13" i="40"/>
  <c r="F14" i="40"/>
  <c r="F15" i="40"/>
  <c r="F16" i="40"/>
  <c r="F17" i="40"/>
  <c r="F18" i="40"/>
  <c r="F19" i="40"/>
  <c r="F20" i="40"/>
  <c r="F21" i="40"/>
  <c r="F22" i="40"/>
  <c r="F23" i="40"/>
  <c r="F24" i="40"/>
  <c r="F25" i="40"/>
  <c r="F26" i="40"/>
  <c r="F27" i="40"/>
  <c r="F28" i="40"/>
  <c r="F29" i="40"/>
  <c r="F30" i="40"/>
  <c r="F31" i="40"/>
  <c r="F32" i="40"/>
  <c r="F33" i="40"/>
  <c r="F34" i="40"/>
  <c r="F35" i="40"/>
  <c r="F36" i="40"/>
  <c r="F37" i="40"/>
  <c r="F38" i="40"/>
  <c r="F39" i="40"/>
  <c r="F40" i="40"/>
  <c r="F41" i="40"/>
  <c r="F42" i="40"/>
  <c r="F43" i="40"/>
  <c r="F44" i="40"/>
  <c r="F45" i="40"/>
  <c r="F46" i="40"/>
  <c r="F47" i="40"/>
  <c r="F48" i="40"/>
  <c r="F49" i="40"/>
  <c r="F50" i="40"/>
  <c r="F51" i="40"/>
  <c r="F52" i="40"/>
  <c r="F53" i="40"/>
  <c r="F54" i="40"/>
  <c r="F55" i="40"/>
  <c r="F56" i="40"/>
  <c r="F57" i="40"/>
  <c r="F58" i="40"/>
  <c r="F59" i="40"/>
  <c r="F60" i="40"/>
  <c r="F61" i="40"/>
  <c r="F62" i="40"/>
  <c r="F63" i="40"/>
  <c r="F64" i="40"/>
  <c r="F65" i="40"/>
  <c r="F66" i="40"/>
  <c r="F67" i="40"/>
  <c r="F68" i="40"/>
  <c r="F69" i="40"/>
  <c r="F70" i="40"/>
  <c r="F71" i="40"/>
  <c r="F72" i="40"/>
  <c r="F73" i="40"/>
  <c r="E12" i="40"/>
  <c r="E13" i="40"/>
  <c r="E14" i="40"/>
  <c r="E15" i="40"/>
  <c r="E16" i="40"/>
  <c r="E17" i="40"/>
  <c r="E18" i="40"/>
  <c r="E19" i="40"/>
  <c r="E20" i="40"/>
  <c r="E21" i="40"/>
  <c r="E22" i="40"/>
  <c r="E23" i="40"/>
  <c r="E24" i="40"/>
  <c r="E25" i="40"/>
  <c r="E26" i="40"/>
  <c r="E27" i="40"/>
  <c r="E28" i="40"/>
  <c r="E29" i="40"/>
  <c r="E30" i="40"/>
  <c r="E31" i="40"/>
  <c r="E32" i="40"/>
  <c r="E33" i="40"/>
  <c r="E34" i="40"/>
  <c r="E35" i="40"/>
  <c r="E36" i="40"/>
  <c r="E37" i="40"/>
  <c r="E38" i="40"/>
  <c r="E39" i="40"/>
  <c r="E40" i="40"/>
  <c r="E41" i="40"/>
  <c r="E42" i="40"/>
  <c r="E43" i="40"/>
  <c r="E44" i="40"/>
  <c r="E45" i="40"/>
  <c r="E46" i="40"/>
  <c r="E47" i="40"/>
  <c r="E48" i="40"/>
  <c r="E49" i="40"/>
  <c r="E50" i="40"/>
  <c r="E51" i="40"/>
  <c r="E52" i="40"/>
  <c r="E53" i="40"/>
  <c r="E54" i="40"/>
  <c r="E55" i="40"/>
  <c r="E56" i="40"/>
  <c r="E57" i="40"/>
  <c r="E58" i="40"/>
  <c r="E59" i="40"/>
  <c r="E60" i="40"/>
  <c r="E61" i="40"/>
  <c r="E62" i="40"/>
  <c r="E63" i="40"/>
  <c r="E64" i="40"/>
  <c r="E65" i="40"/>
  <c r="E66" i="40"/>
  <c r="E67" i="40"/>
  <c r="E68" i="40"/>
  <c r="E69" i="40"/>
  <c r="E70" i="40"/>
  <c r="E71" i="40"/>
  <c r="E72" i="40"/>
  <c r="E73" i="40"/>
  <c r="F10" i="40"/>
  <c r="F11" i="40"/>
  <c r="E10" i="40"/>
  <c r="E11" i="40"/>
  <c r="F9" i="40"/>
  <c r="E9" i="40"/>
  <c r="F21" i="56"/>
  <c r="F20" i="56"/>
  <c r="F19" i="56"/>
  <c r="F18" i="56"/>
  <c r="F17" i="56"/>
  <c r="F16" i="56"/>
  <c r="F15" i="56"/>
  <c r="F14" i="56"/>
  <c r="K12" i="56"/>
  <c r="M10" i="56"/>
  <c r="L10" i="56"/>
  <c r="C4" i="56"/>
  <c r="N29" i="56" l="1"/>
  <c r="T28" i="56"/>
  <c r="K29" i="56"/>
  <c r="Q29" i="56"/>
  <c r="H29" i="56"/>
  <c r="T29" i="56"/>
  <c r="K26" i="56"/>
  <c r="N26" i="56"/>
  <c r="H26" i="56"/>
  <c r="Q26" i="56"/>
  <c r="T26" i="56"/>
  <c r="H28" i="56"/>
  <c r="K28" i="56"/>
  <c r="N28" i="56"/>
  <c r="Q28" i="56"/>
  <c r="Q3" i="40"/>
  <c r="AL3" i="40" s="1"/>
  <c r="AM9" i="40"/>
  <c r="AM10" i="40"/>
  <c r="AM11" i="40"/>
  <c r="AM12" i="40"/>
  <c r="AM13" i="40"/>
  <c r="AM14" i="40"/>
  <c r="AM15" i="40"/>
  <c r="AM16" i="40"/>
  <c r="AM17" i="40"/>
  <c r="AM18" i="40"/>
  <c r="AM19" i="40"/>
  <c r="AM20" i="40"/>
  <c r="AM21" i="40"/>
  <c r="AM22" i="40"/>
  <c r="AM23" i="40"/>
  <c r="AM24" i="40"/>
  <c r="AM25" i="40"/>
  <c r="AM26" i="40"/>
  <c r="AM27" i="40"/>
  <c r="AM28" i="40"/>
  <c r="AM29" i="40"/>
  <c r="AM30" i="40"/>
  <c r="AM31" i="40"/>
  <c r="AM32" i="40"/>
  <c r="AM33" i="40"/>
  <c r="AM34" i="40"/>
  <c r="AM35" i="40"/>
  <c r="AM36" i="40"/>
  <c r="AM37" i="40"/>
  <c r="AM38" i="40"/>
  <c r="AM39" i="40"/>
  <c r="AM40" i="40"/>
  <c r="AM41" i="40"/>
  <c r="AM42" i="40"/>
  <c r="AM43" i="40"/>
  <c r="AM44" i="40"/>
  <c r="AM45" i="40"/>
  <c r="AM46" i="40"/>
  <c r="AM47" i="40"/>
  <c r="AM48" i="40"/>
  <c r="AM49" i="40"/>
  <c r="AM50" i="40"/>
  <c r="AM51" i="40"/>
  <c r="AM52" i="40"/>
  <c r="AM53" i="40"/>
  <c r="AM54" i="40"/>
  <c r="AM55" i="40"/>
  <c r="AM56" i="40"/>
  <c r="AM57" i="40"/>
  <c r="AM58" i="40"/>
  <c r="AM59" i="40"/>
  <c r="AM60" i="40"/>
  <c r="AM61" i="40"/>
  <c r="AM62" i="40"/>
  <c r="AM63" i="40"/>
  <c r="AM64" i="40"/>
  <c r="AM65" i="40"/>
  <c r="AM66" i="40"/>
  <c r="AM67" i="40"/>
  <c r="AM68" i="40"/>
  <c r="AM69" i="40"/>
  <c r="AM70" i="40"/>
  <c r="AM71" i="40"/>
  <c r="AM72" i="40"/>
  <c r="AM73" i="40"/>
  <c r="M6" i="6" l="1"/>
  <c r="W3" i="40"/>
  <c r="AG3" i="40"/>
  <c r="B25" i="40"/>
  <c r="C25" i="40"/>
  <c r="D25" i="40"/>
  <c r="G25" i="40"/>
  <c r="H25" i="40"/>
  <c r="I25" i="40"/>
  <c r="L25" i="40"/>
  <c r="M25" i="40"/>
  <c r="N25" i="40"/>
  <c r="R25" i="40"/>
  <c r="S25" i="40"/>
  <c r="T25" i="40"/>
  <c r="W25" i="40"/>
  <c r="X25" i="40"/>
  <c r="Y25" i="40"/>
  <c r="AB25" i="40"/>
  <c r="AC25" i="40"/>
  <c r="AD25" i="40"/>
  <c r="AG25" i="40"/>
  <c r="AH25" i="40"/>
  <c r="AI25" i="40"/>
  <c r="AN25" i="40"/>
  <c r="AO25" i="40"/>
  <c r="B26" i="40"/>
  <c r="C26" i="40"/>
  <c r="D26" i="40"/>
  <c r="G26" i="40"/>
  <c r="H26" i="40"/>
  <c r="I26" i="40"/>
  <c r="L26" i="40"/>
  <c r="M26" i="40"/>
  <c r="N26" i="40"/>
  <c r="R26" i="40"/>
  <c r="S26" i="40"/>
  <c r="T26" i="40"/>
  <c r="W26" i="40"/>
  <c r="X26" i="40"/>
  <c r="Y26" i="40"/>
  <c r="AB26" i="40"/>
  <c r="AC26" i="40"/>
  <c r="AD26" i="40"/>
  <c r="AG26" i="40"/>
  <c r="AH26" i="40"/>
  <c r="AI26" i="40"/>
  <c r="AN26" i="40"/>
  <c r="AO26" i="40"/>
  <c r="B27" i="40"/>
  <c r="C27" i="40"/>
  <c r="D27" i="40"/>
  <c r="G27" i="40"/>
  <c r="H27" i="40"/>
  <c r="I27" i="40"/>
  <c r="L27" i="40"/>
  <c r="M27" i="40"/>
  <c r="N27" i="40"/>
  <c r="R27" i="40"/>
  <c r="S27" i="40"/>
  <c r="T27" i="40"/>
  <c r="W27" i="40"/>
  <c r="X27" i="40"/>
  <c r="Y27" i="40"/>
  <c r="AB27" i="40"/>
  <c r="AC27" i="40"/>
  <c r="AD27" i="40"/>
  <c r="AG27" i="40"/>
  <c r="AH27" i="40"/>
  <c r="AI27" i="40"/>
  <c r="AN27" i="40"/>
  <c r="AO27" i="40"/>
  <c r="B28" i="40"/>
  <c r="C28" i="40"/>
  <c r="D28" i="40"/>
  <c r="G28" i="40"/>
  <c r="H28" i="40"/>
  <c r="I28" i="40"/>
  <c r="L28" i="40"/>
  <c r="M28" i="40"/>
  <c r="N28" i="40"/>
  <c r="R28" i="40"/>
  <c r="S28" i="40"/>
  <c r="T28" i="40"/>
  <c r="W28" i="40"/>
  <c r="X28" i="40"/>
  <c r="Y28" i="40"/>
  <c r="AB28" i="40"/>
  <c r="AC28" i="40"/>
  <c r="AD28" i="40"/>
  <c r="AG28" i="40"/>
  <c r="AH28" i="40"/>
  <c r="AI28" i="40"/>
  <c r="AN28" i="40"/>
  <c r="AO28" i="40"/>
  <c r="B29" i="40"/>
  <c r="C29" i="40"/>
  <c r="D29" i="40"/>
  <c r="G29" i="40"/>
  <c r="H29" i="40"/>
  <c r="I29" i="40"/>
  <c r="L29" i="40"/>
  <c r="M29" i="40"/>
  <c r="N29" i="40"/>
  <c r="R29" i="40"/>
  <c r="S29" i="40"/>
  <c r="T29" i="40"/>
  <c r="W29" i="40"/>
  <c r="X29" i="40"/>
  <c r="Y29" i="40"/>
  <c r="AB29" i="40"/>
  <c r="AC29" i="40"/>
  <c r="AD29" i="40"/>
  <c r="AG29" i="40"/>
  <c r="AH29" i="40"/>
  <c r="AI29" i="40"/>
  <c r="AN29" i="40"/>
  <c r="AO29" i="40"/>
  <c r="B30" i="40"/>
  <c r="C30" i="40"/>
  <c r="D30" i="40"/>
  <c r="G30" i="40"/>
  <c r="H30" i="40"/>
  <c r="I30" i="40"/>
  <c r="L30" i="40"/>
  <c r="M30" i="40"/>
  <c r="N30" i="40"/>
  <c r="R30" i="40"/>
  <c r="S30" i="40"/>
  <c r="T30" i="40"/>
  <c r="W30" i="40"/>
  <c r="X30" i="40"/>
  <c r="Y30" i="40"/>
  <c r="AB30" i="40"/>
  <c r="AC30" i="40"/>
  <c r="AD30" i="40"/>
  <c r="AG30" i="40"/>
  <c r="AH30" i="40"/>
  <c r="AI30" i="40"/>
  <c r="AN30" i="40"/>
  <c r="AO30" i="40"/>
  <c r="B31" i="40"/>
  <c r="C31" i="40"/>
  <c r="D31" i="40"/>
  <c r="G31" i="40"/>
  <c r="H31" i="40"/>
  <c r="I31" i="40"/>
  <c r="L31" i="40"/>
  <c r="M31" i="40"/>
  <c r="N31" i="40"/>
  <c r="R31" i="40"/>
  <c r="S31" i="40"/>
  <c r="T31" i="40"/>
  <c r="W31" i="40"/>
  <c r="X31" i="40"/>
  <c r="Y31" i="40"/>
  <c r="AB31" i="40"/>
  <c r="AC31" i="40"/>
  <c r="AD31" i="40"/>
  <c r="AG31" i="40"/>
  <c r="AH31" i="40"/>
  <c r="AI31" i="40"/>
  <c r="AN31" i="40"/>
  <c r="AO31" i="40"/>
  <c r="B32" i="40"/>
  <c r="C32" i="40"/>
  <c r="D32" i="40"/>
  <c r="G32" i="40"/>
  <c r="H32" i="40"/>
  <c r="I32" i="40"/>
  <c r="L32" i="40"/>
  <c r="M32" i="40"/>
  <c r="N32" i="40"/>
  <c r="R32" i="40"/>
  <c r="S32" i="40"/>
  <c r="T32" i="40"/>
  <c r="W32" i="40"/>
  <c r="X32" i="40"/>
  <c r="Y32" i="40"/>
  <c r="AB32" i="40"/>
  <c r="AC32" i="40"/>
  <c r="AD32" i="40"/>
  <c r="AG32" i="40"/>
  <c r="AH32" i="40"/>
  <c r="AI32" i="40"/>
  <c r="AN32" i="40"/>
  <c r="AO32" i="40"/>
  <c r="B33" i="40"/>
  <c r="C33" i="40"/>
  <c r="D33" i="40"/>
  <c r="G33" i="40"/>
  <c r="H33" i="40"/>
  <c r="I33" i="40"/>
  <c r="L33" i="40"/>
  <c r="M33" i="40"/>
  <c r="N33" i="40"/>
  <c r="R33" i="40"/>
  <c r="S33" i="40"/>
  <c r="T33" i="40"/>
  <c r="W33" i="40"/>
  <c r="X33" i="40"/>
  <c r="Y33" i="40"/>
  <c r="AB33" i="40"/>
  <c r="AC33" i="40"/>
  <c r="AD33" i="40"/>
  <c r="AG33" i="40"/>
  <c r="AH33" i="40"/>
  <c r="AI33" i="40"/>
  <c r="AN33" i="40"/>
  <c r="AO33" i="40"/>
  <c r="B34" i="40"/>
  <c r="C34" i="40"/>
  <c r="D34" i="40"/>
  <c r="G34" i="40"/>
  <c r="H34" i="40"/>
  <c r="I34" i="40"/>
  <c r="L34" i="40"/>
  <c r="M34" i="40"/>
  <c r="N34" i="40"/>
  <c r="R34" i="40"/>
  <c r="S34" i="40"/>
  <c r="T34" i="40"/>
  <c r="W34" i="40"/>
  <c r="X34" i="40"/>
  <c r="Y34" i="40"/>
  <c r="AB34" i="40"/>
  <c r="AC34" i="40"/>
  <c r="AD34" i="40"/>
  <c r="AG34" i="40"/>
  <c r="AH34" i="40"/>
  <c r="AI34" i="40"/>
  <c r="AN34" i="40"/>
  <c r="AO34" i="40"/>
  <c r="B35" i="40"/>
  <c r="C35" i="40"/>
  <c r="D35" i="40"/>
  <c r="G35" i="40"/>
  <c r="H35" i="40"/>
  <c r="I35" i="40"/>
  <c r="L35" i="40"/>
  <c r="M35" i="40"/>
  <c r="N35" i="40"/>
  <c r="R35" i="40"/>
  <c r="S35" i="40"/>
  <c r="T35" i="40"/>
  <c r="W35" i="40"/>
  <c r="X35" i="40"/>
  <c r="Y35" i="40"/>
  <c r="AB35" i="40"/>
  <c r="AC35" i="40"/>
  <c r="AD35" i="40"/>
  <c r="AG35" i="40"/>
  <c r="AH35" i="40"/>
  <c r="AI35" i="40"/>
  <c r="AN35" i="40"/>
  <c r="AO35" i="40"/>
  <c r="B36" i="40"/>
  <c r="C36" i="40"/>
  <c r="D36" i="40"/>
  <c r="G36" i="40"/>
  <c r="H36" i="40"/>
  <c r="I36" i="40"/>
  <c r="L36" i="40"/>
  <c r="M36" i="40"/>
  <c r="N36" i="40"/>
  <c r="R36" i="40"/>
  <c r="S36" i="40"/>
  <c r="T36" i="40"/>
  <c r="W36" i="40"/>
  <c r="X36" i="40"/>
  <c r="Y36" i="40"/>
  <c r="AB36" i="40"/>
  <c r="AC36" i="40"/>
  <c r="AD36" i="40"/>
  <c r="AG36" i="40"/>
  <c r="AH36" i="40"/>
  <c r="AI36" i="40"/>
  <c r="AN36" i="40"/>
  <c r="AO36" i="40"/>
  <c r="B37" i="40"/>
  <c r="C37" i="40"/>
  <c r="D37" i="40"/>
  <c r="G37" i="40"/>
  <c r="H37" i="40"/>
  <c r="I37" i="40"/>
  <c r="L37" i="40"/>
  <c r="M37" i="40"/>
  <c r="N37" i="40"/>
  <c r="R37" i="40"/>
  <c r="S37" i="40"/>
  <c r="T37" i="40"/>
  <c r="W37" i="40"/>
  <c r="X37" i="40"/>
  <c r="Y37" i="40"/>
  <c r="AB37" i="40"/>
  <c r="AC37" i="40"/>
  <c r="AD37" i="40"/>
  <c r="AG37" i="40"/>
  <c r="AH37" i="40"/>
  <c r="AI37" i="40"/>
  <c r="AN37" i="40"/>
  <c r="AO37" i="40"/>
  <c r="B38" i="40"/>
  <c r="C38" i="40"/>
  <c r="D38" i="40"/>
  <c r="G38" i="40"/>
  <c r="H38" i="40"/>
  <c r="I38" i="40"/>
  <c r="L38" i="40"/>
  <c r="M38" i="40"/>
  <c r="N38" i="40"/>
  <c r="R38" i="40"/>
  <c r="S38" i="40"/>
  <c r="T38" i="40"/>
  <c r="W38" i="40"/>
  <c r="X38" i="40"/>
  <c r="Y38" i="40"/>
  <c r="AB38" i="40"/>
  <c r="AC38" i="40"/>
  <c r="AD38" i="40"/>
  <c r="AG38" i="40"/>
  <c r="AH38" i="40"/>
  <c r="AI38" i="40"/>
  <c r="AN38" i="40"/>
  <c r="AO38" i="40"/>
  <c r="B39" i="40"/>
  <c r="C39" i="40"/>
  <c r="D39" i="40"/>
  <c r="G39" i="40"/>
  <c r="H39" i="40"/>
  <c r="I39" i="40"/>
  <c r="L39" i="40"/>
  <c r="M39" i="40"/>
  <c r="N39" i="40"/>
  <c r="R39" i="40"/>
  <c r="S39" i="40"/>
  <c r="T39" i="40"/>
  <c r="W39" i="40"/>
  <c r="X39" i="40"/>
  <c r="Y39" i="40"/>
  <c r="AB39" i="40"/>
  <c r="AC39" i="40"/>
  <c r="AD39" i="40"/>
  <c r="AG39" i="40"/>
  <c r="AH39" i="40"/>
  <c r="AI39" i="40"/>
  <c r="AN39" i="40"/>
  <c r="AO39" i="40"/>
  <c r="B40" i="40"/>
  <c r="C40" i="40"/>
  <c r="D40" i="40"/>
  <c r="G40" i="40"/>
  <c r="H40" i="40"/>
  <c r="I40" i="40"/>
  <c r="L40" i="40"/>
  <c r="M40" i="40"/>
  <c r="N40" i="40"/>
  <c r="R40" i="40"/>
  <c r="S40" i="40"/>
  <c r="T40" i="40"/>
  <c r="W40" i="40"/>
  <c r="X40" i="40"/>
  <c r="Y40" i="40"/>
  <c r="AB40" i="40"/>
  <c r="AC40" i="40"/>
  <c r="AD40" i="40"/>
  <c r="AG40" i="40"/>
  <c r="AH40" i="40"/>
  <c r="AI40" i="40"/>
  <c r="AN40" i="40"/>
  <c r="AO40" i="40"/>
  <c r="B41" i="40"/>
  <c r="C41" i="40"/>
  <c r="D41" i="40"/>
  <c r="G41" i="40"/>
  <c r="H41" i="40"/>
  <c r="I41" i="40"/>
  <c r="L41" i="40"/>
  <c r="M41" i="40"/>
  <c r="N41" i="40"/>
  <c r="R41" i="40"/>
  <c r="S41" i="40"/>
  <c r="T41" i="40"/>
  <c r="W41" i="40"/>
  <c r="X41" i="40"/>
  <c r="Y41" i="40"/>
  <c r="AB41" i="40"/>
  <c r="AC41" i="40"/>
  <c r="AD41" i="40"/>
  <c r="AG41" i="40"/>
  <c r="AH41" i="40"/>
  <c r="AI41" i="40"/>
  <c r="AN41" i="40"/>
  <c r="AO41" i="40"/>
  <c r="B42" i="40"/>
  <c r="C42" i="40"/>
  <c r="D42" i="40"/>
  <c r="G42" i="40"/>
  <c r="H42" i="40"/>
  <c r="I42" i="40"/>
  <c r="L42" i="40"/>
  <c r="M42" i="40"/>
  <c r="N42" i="40"/>
  <c r="R42" i="40"/>
  <c r="S42" i="40"/>
  <c r="T42" i="40"/>
  <c r="W42" i="40"/>
  <c r="X42" i="40"/>
  <c r="Y42" i="40"/>
  <c r="AB42" i="40"/>
  <c r="AC42" i="40"/>
  <c r="AD42" i="40"/>
  <c r="AG42" i="40"/>
  <c r="AH42" i="40"/>
  <c r="AI42" i="40"/>
  <c r="AN42" i="40"/>
  <c r="AO42" i="40"/>
  <c r="B43" i="40"/>
  <c r="C43" i="40"/>
  <c r="D43" i="40"/>
  <c r="G43" i="40"/>
  <c r="H43" i="40"/>
  <c r="I43" i="40"/>
  <c r="L43" i="40"/>
  <c r="M43" i="40"/>
  <c r="N43" i="40"/>
  <c r="R43" i="40"/>
  <c r="S43" i="40"/>
  <c r="T43" i="40"/>
  <c r="W43" i="40"/>
  <c r="X43" i="40"/>
  <c r="Y43" i="40"/>
  <c r="AB43" i="40"/>
  <c r="AC43" i="40"/>
  <c r="AD43" i="40"/>
  <c r="AG43" i="40"/>
  <c r="AH43" i="40"/>
  <c r="AI43" i="40"/>
  <c r="AN43" i="40"/>
  <c r="AO43" i="40"/>
  <c r="B44" i="40"/>
  <c r="C44" i="40"/>
  <c r="D44" i="40"/>
  <c r="G44" i="40"/>
  <c r="H44" i="40"/>
  <c r="I44" i="40"/>
  <c r="L44" i="40"/>
  <c r="M44" i="40"/>
  <c r="N44" i="40"/>
  <c r="R44" i="40"/>
  <c r="S44" i="40"/>
  <c r="T44" i="40"/>
  <c r="W44" i="40"/>
  <c r="X44" i="40"/>
  <c r="Y44" i="40"/>
  <c r="AB44" i="40"/>
  <c r="AC44" i="40"/>
  <c r="AD44" i="40"/>
  <c r="AG44" i="40"/>
  <c r="AH44" i="40"/>
  <c r="AI44" i="40"/>
  <c r="AN44" i="40"/>
  <c r="AO44" i="40"/>
  <c r="B45" i="40"/>
  <c r="C45" i="40"/>
  <c r="D45" i="40"/>
  <c r="G45" i="40"/>
  <c r="H45" i="40"/>
  <c r="I45" i="40"/>
  <c r="L45" i="40"/>
  <c r="M45" i="40"/>
  <c r="N45" i="40"/>
  <c r="R45" i="40"/>
  <c r="S45" i="40"/>
  <c r="T45" i="40"/>
  <c r="W45" i="40"/>
  <c r="X45" i="40"/>
  <c r="Y45" i="40"/>
  <c r="AB45" i="40"/>
  <c r="AC45" i="40"/>
  <c r="AD45" i="40"/>
  <c r="AG45" i="40"/>
  <c r="AH45" i="40"/>
  <c r="AI45" i="40"/>
  <c r="AN45" i="40"/>
  <c r="AO45" i="40"/>
  <c r="B46" i="40"/>
  <c r="C46" i="40"/>
  <c r="D46" i="40"/>
  <c r="G46" i="40"/>
  <c r="H46" i="40"/>
  <c r="I46" i="40"/>
  <c r="L46" i="40"/>
  <c r="M46" i="40"/>
  <c r="N46" i="40"/>
  <c r="R46" i="40"/>
  <c r="S46" i="40"/>
  <c r="T46" i="40"/>
  <c r="W46" i="40"/>
  <c r="X46" i="40"/>
  <c r="Y46" i="40"/>
  <c r="AB46" i="40"/>
  <c r="AC46" i="40"/>
  <c r="AD46" i="40"/>
  <c r="AG46" i="40"/>
  <c r="AH46" i="40"/>
  <c r="AI46" i="40"/>
  <c r="AN46" i="40"/>
  <c r="AO46" i="40"/>
  <c r="B47" i="40"/>
  <c r="C47" i="40"/>
  <c r="D47" i="40"/>
  <c r="G47" i="40"/>
  <c r="H47" i="40"/>
  <c r="I47" i="40"/>
  <c r="L47" i="40"/>
  <c r="M47" i="40"/>
  <c r="N47" i="40"/>
  <c r="R47" i="40"/>
  <c r="S47" i="40"/>
  <c r="T47" i="40"/>
  <c r="W47" i="40"/>
  <c r="X47" i="40"/>
  <c r="Y47" i="40"/>
  <c r="AB47" i="40"/>
  <c r="AC47" i="40"/>
  <c r="AD47" i="40"/>
  <c r="AG47" i="40"/>
  <c r="AH47" i="40"/>
  <c r="AI47" i="40"/>
  <c r="AN47" i="40"/>
  <c r="AO47" i="40"/>
  <c r="B48" i="40"/>
  <c r="C48" i="40"/>
  <c r="D48" i="40"/>
  <c r="G48" i="40"/>
  <c r="H48" i="40"/>
  <c r="I48" i="40"/>
  <c r="L48" i="40"/>
  <c r="M48" i="40"/>
  <c r="N48" i="40"/>
  <c r="R48" i="40"/>
  <c r="S48" i="40"/>
  <c r="T48" i="40"/>
  <c r="W48" i="40"/>
  <c r="X48" i="40"/>
  <c r="Y48" i="40"/>
  <c r="AB48" i="40"/>
  <c r="AC48" i="40"/>
  <c r="AD48" i="40"/>
  <c r="AG48" i="40"/>
  <c r="AH48" i="40"/>
  <c r="AI48" i="40"/>
  <c r="AN48" i="40"/>
  <c r="AO48" i="40"/>
  <c r="B49" i="40"/>
  <c r="C49" i="40"/>
  <c r="D49" i="40"/>
  <c r="G49" i="40"/>
  <c r="H49" i="40"/>
  <c r="I49" i="40"/>
  <c r="L49" i="40"/>
  <c r="M49" i="40"/>
  <c r="N49" i="40"/>
  <c r="R49" i="40"/>
  <c r="S49" i="40"/>
  <c r="T49" i="40"/>
  <c r="W49" i="40"/>
  <c r="X49" i="40"/>
  <c r="Y49" i="40"/>
  <c r="AB49" i="40"/>
  <c r="AC49" i="40"/>
  <c r="AD49" i="40"/>
  <c r="AG49" i="40"/>
  <c r="AH49" i="40"/>
  <c r="AI49" i="40"/>
  <c r="AN49" i="40"/>
  <c r="AO49" i="40"/>
  <c r="B50" i="40"/>
  <c r="C50" i="40"/>
  <c r="D50" i="40"/>
  <c r="G50" i="40"/>
  <c r="H50" i="40"/>
  <c r="I50" i="40"/>
  <c r="L50" i="40"/>
  <c r="M50" i="40"/>
  <c r="N50" i="40"/>
  <c r="R50" i="40"/>
  <c r="S50" i="40"/>
  <c r="T50" i="40"/>
  <c r="W50" i="40"/>
  <c r="X50" i="40"/>
  <c r="Y50" i="40"/>
  <c r="AB50" i="40"/>
  <c r="AC50" i="40"/>
  <c r="AD50" i="40"/>
  <c r="AG50" i="40"/>
  <c r="AH50" i="40"/>
  <c r="AI50" i="40"/>
  <c r="AN50" i="40"/>
  <c r="AO50" i="40"/>
  <c r="B51" i="40"/>
  <c r="C51" i="40"/>
  <c r="D51" i="40"/>
  <c r="G51" i="40"/>
  <c r="H51" i="40"/>
  <c r="I51" i="40"/>
  <c r="L51" i="40"/>
  <c r="M51" i="40"/>
  <c r="N51" i="40"/>
  <c r="R51" i="40"/>
  <c r="S51" i="40"/>
  <c r="T51" i="40"/>
  <c r="W51" i="40"/>
  <c r="X51" i="40"/>
  <c r="Y51" i="40"/>
  <c r="AB51" i="40"/>
  <c r="AC51" i="40"/>
  <c r="AD51" i="40"/>
  <c r="AG51" i="40"/>
  <c r="AH51" i="40"/>
  <c r="AI51" i="40"/>
  <c r="AN51" i="40"/>
  <c r="AO51" i="40"/>
  <c r="B52" i="40"/>
  <c r="C52" i="40"/>
  <c r="D52" i="40"/>
  <c r="G52" i="40"/>
  <c r="H52" i="40"/>
  <c r="I52" i="40"/>
  <c r="L52" i="40"/>
  <c r="M52" i="40"/>
  <c r="N52" i="40"/>
  <c r="R52" i="40"/>
  <c r="S52" i="40"/>
  <c r="T52" i="40"/>
  <c r="W52" i="40"/>
  <c r="X52" i="40"/>
  <c r="Y52" i="40"/>
  <c r="AB52" i="40"/>
  <c r="AC52" i="40"/>
  <c r="AD52" i="40"/>
  <c r="AG52" i="40"/>
  <c r="AH52" i="40"/>
  <c r="AI52" i="40"/>
  <c r="AN52" i="40"/>
  <c r="AO52" i="40"/>
  <c r="B53" i="40"/>
  <c r="C53" i="40"/>
  <c r="D53" i="40"/>
  <c r="G53" i="40"/>
  <c r="H53" i="40"/>
  <c r="I53" i="40"/>
  <c r="L53" i="40"/>
  <c r="M53" i="40"/>
  <c r="N53" i="40"/>
  <c r="R53" i="40"/>
  <c r="S53" i="40"/>
  <c r="T53" i="40"/>
  <c r="W53" i="40"/>
  <c r="X53" i="40"/>
  <c r="Y53" i="40"/>
  <c r="AB53" i="40"/>
  <c r="AC53" i="40"/>
  <c r="AD53" i="40"/>
  <c r="AG53" i="40"/>
  <c r="AH53" i="40"/>
  <c r="AI53" i="40"/>
  <c r="AN53" i="40"/>
  <c r="AO53" i="40"/>
  <c r="B54" i="40"/>
  <c r="C54" i="40"/>
  <c r="D54" i="40"/>
  <c r="G54" i="40"/>
  <c r="H54" i="40"/>
  <c r="I54" i="40"/>
  <c r="L54" i="40"/>
  <c r="M54" i="40"/>
  <c r="N54" i="40"/>
  <c r="R54" i="40"/>
  <c r="S54" i="40"/>
  <c r="T54" i="40"/>
  <c r="W54" i="40"/>
  <c r="X54" i="40"/>
  <c r="Y54" i="40"/>
  <c r="AB54" i="40"/>
  <c r="AC54" i="40"/>
  <c r="AD54" i="40"/>
  <c r="AG54" i="40"/>
  <c r="AH54" i="40"/>
  <c r="AI54" i="40"/>
  <c r="AN54" i="40"/>
  <c r="AO54" i="40"/>
  <c r="B55" i="40"/>
  <c r="C55" i="40"/>
  <c r="D55" i="40"/>
  <c r="G55" i="40"/>
  <c r="H55" i="40"/>
  <c r="I55" i="40"/>
  <c r="L55" i="40"/>
  <c r="M55" i="40"/>
  <c r="N55" i="40"/>
  <c r="R55" i="40"/>
  <c r="S55" i="40"/>
  <c r="T55" i="40"/>
  <c r="W55" i="40"/>
  <c r="X55" i="40"/>
  <c r="Y55" i="40"/>
  <c r="AB55" i="40"/>
  <c r="AC55" i="40"/>
  <c r="AD55" i="40"/>
  <c r="AG55" i="40"/>
  <c r="AH55" i="40"/>
  <c r="AI55" i="40"/>
  <c r="AN55" i="40"/>
  <c r="AO55" i="40"/>
  <c r="B56" i="40"/>
  <c r="C56" i="40"/>
  <c r="D56" i="40"/>
  <c r="G56" i="40"/>
  <c r="H56" i="40"/>
  <c r="I56" i="40"/>
  <c r="L56" i="40"/>
  <c r="M56" i="40"/>
  <c r="N56" i="40"/>
  <c r="R56" i="40"/>
  <c r="S56" i="40"/>
  <c r="T56" i="40"/>
  <c r="W56" i="40"/>
  <c r="X56" i="40"/>
  <c r="Y56" i="40"/>
  <c r="AB56" i="40"/>
  <c r="AC56" i="40"/>
  <c r="AD56" i="40"/>
  <c r="AG56" i="40"/>
  <c r="AH56" i="40"/>
  <c r="AI56" i="40"/>
  <c r="AN56" i="40"/>
  <c r="AO56" i="40"/>
  <c r="B57" i="40"/>
  <c r="C57" i="40"/>
  <c r="D57" i="40"/>
  <c r="G57" i="40"/>
  <c r="H57" i="40"/>
  <c r="I57" i="40"/>
  <c r="L57" i="40"/>
  <c r="M57" i="40"/>
  <c r="N57" i="40"/>
  <c r="R57" i="40"/>
  <c r="S57" i="40"/>
  <c r="T57" i="40"/>
  <c r="W57" i="40"/>
  <c r="X57" i="40"/>
  <c r="Y57" i="40"/>
  <c r="AB57" i="40"/>
  <c r="AC57" i="40"/>
  <c r="AD57" i="40"/>
  <c r="AG57" i="40"/>
  <c r="AH57" i="40"/>
  <c r="AI57" i="40"/>
  <c r="AN57" i="40"/>
  <c r="AO57" i="40"/>
  <c r="B58" i="40"/>
  <c r="C58" i="40"/>
  <c r="D58" i="40"/>
  <c r="G58" i="40"/>
  <c r="H58" i="40"/>
  <c r="I58" i="40"/>
  <c r="L58" i="40"/>
  <c r="M58" i="40"/>
  <c r="N58" i="40"/>
  <c r="R58" i="40"/>
  <c r="S58" i="40"/>
  <c r="T58" i="40"/>
  <c r="W58" i="40"/>
  <c r="X58" i="40"/>
  <c r="Y58" i="40"/>
  <c r="AB58" i="40"/>
  <c r="AC58" i="40"/>
  <c r="AD58" i="40"/>
  <c r="AG58" i="40"/>
  <c r="AH58" i="40"/>
  <c r="AI58" i="40"/>
  <c r="AN58" i="40"/>
  <c r="AO58" i="40"/>
  <c r="B59" i="40"/>
  <c r="C59" i="40"/>
  <c r="D59" i="40"/>
  <c r="G59" i="40"/>
  <c r="H59" i="40"/>
  <c r="I59" i="40"/>
  <c r="L59" i="40"/>
  <c r="M59" i="40"/>
  <c r="N59" i="40"/>
  <c r="R59" i="40"/>
  <c r="S59" i="40"/>
  <c r="T59" i="40"/>
  <c r="W59" i="40"/>
  <c r="X59" i="40"/>
  <c r="Y59" i="40"/>
  <c r="AB59" i="40"/>
  <c r="AC59" i="40"/>
  <c r="AD59" i="40"/>
  <c r="AG59" i="40"/>
  <c r="AH59" i="40"/>
  <c r="AI59" i="40"/>
  <c r="AN59" i="40"/>
  <c r="AO59" i="40"/>
  <c r="B60" i="40"/>
  <c r="C60" i="40"/>
  <c r="D60" i="40"/>
  <c r="G60" i="40"/>
  <c r="H60" i="40"/>
  <c r="I60" i="40"/>
  <c r="L60" i="40"/>
  <c r="M60" i="40"/>
  <c r="N60" i="40"/>
  <c r="R60" i="40"/>
  <c r="S60" i="40"/>
  <c r="T60" i="40"/>
  <c r="W60" i="40"/>
  <c r="X60" i="40"/>
  <c r="Y60" i="40"/>
  <c r="AB60" i="40"/>
  <c r="AC60" i="40"/>
  <c r="AD60" i="40"/>
  <c r="AG60" i="40"/>
  <c r="AH60" i="40"/>
  <c r="AI60" i="40"/>
  <c r="AN60" i="40"/>
  <c r="AO60" i="40"/>
  <c r="B61" i="40"/>
  <c r="C61" i="40"/>
  <c r="D61" i="40"/>
  <c r="G61" i="40"/>
  <c r="H61" i="40"/>
  <c r="I61" i="40"/>
  <c r="L61" i="40"/>
  <c r="M61" i="40"/>
  <c r="N61" i="40"/>
  <c r="R61" i="40"/>
  <c r="S61" i="40"/>
  <c r="T61" i="40"/>
  <c r="W61" i="40"/>
  <c r="X61" i="40"/>
  <c r="Y61" i="40"/>
  <c r="AB61" i="40"/>
  <c r="AC61" i="40"/>
  <c r="AD61" i="40"/>
  <c r="AG61" i="40"/>
  <c r="AH61" i="40"/>
  <c r="AI61" i="40"/>
  <c r="AN61" i="40"/>
  <c r="AO61" i="40"/>
  <c r="B62" i="40"/>
  <c r="C62" i="40"/>
  <c r="D62" i="40"/>
  <c r="G62" i="40"/>
  <c r="H62" i="40"/>
  <c r="I62" i="40"/>
  <c r="L62" i="40"/>
  <c r="M62" i="40"/>
  <c r="N62" i="40"/>
  <c r="R62" i="40"/>
  <c r="S62" i="40"/>
  <c r="T62" i="40"/>
  <c r="W62" i="40"/>
  <c r="X62" i="40"/>
  <c r="Y62" i="40"/>
  <c r="AB62" i="40"/>
  <c r="AC62" i="40"/>
  <c r="AD62" i="40"/>
  <c r="AG62" i="40"/>
  <c r="AH62" i="40"/>
  <c r="AI62" i="40"/>
  <c r="AN62" i="40"/>
  <c r="AO62" i="40"/>
  <c r="B63" i="40"/>
  <c r="C63" i="40"/>
  <c r="D63" i="40"/>
  <c r="G63" i="40"/>
  <c r="H63" i="40"/>
  <c r="I63" i="40"/>
  <c r="L63" i="40"/>
  <c r="M63" i="40"/>
  <c r="N63" i="40"/>
  <c r="R63" i="40"/>
  <c r="S63" i="40"/>
  <c r="T63" i="40"/>
  <c r="W63" i="40"/>
  <c r="X63" i="40"/>
  <c r="Y63" i="40"/>
  <c r="AB63" i="40"/>
  <c r="AC63" i="40"/>
  <c r="AD63" i="40"/>
  <c r="AG63" i="40"/>
  <c r="AH63" i="40"/>
  <c r="AI63" i="40"/>
  <c r="AN63" i="40"/>
  <c r="AO63" i="40"/>
  <c r="B64" i="40"/>
  <c r="C64" i="40"/>
  <c r="D64" i="40"/>
  <c r="G64" i="40"/>
  <c r="H64" i="40"/>
  <c r="I64" i="40"/>
  <c r="L64" i="40"/>
  <c r="M64" i="40"/>
  <c r="N64" i="40"/>
  <c r="R64" i="40"/>
  <c r="S64" i="40"/>
  <c r="T64" i="40"/>
  <c r="W64" i="40"/>
  <c r="X64" i="40"/>
  <c r="Y64" i="40"/>
  <c r="AB64" i="40"/>
  <c r="AC64" i="40"/>
  <c r="AD64" i="40"/>
  <c r="AG64" i="40"/>
  <c r="AH64" i="40"/>
  <c r="AI64" i="40"/>
  <c r="AN64" i="40"/>
  <c r="AO64" i="40"/>
  <c r="B65" i="40"/>
  <c r="C65" i="40"/>
  <c r="D65" i="40"/>
  <c r="G65" i="40"/>
  <c r="H65" i="40"/>
  <c r="I65" i="40"/>
  <c r="L65" i="40"/>
  <c r="M65" i="40"/>
  <c r="N65" i="40"/>
  <c r="R65" i="40"/>
  <c r="S65" i="40"/>
  <c r="T65" i="40"/>
  <c r="W65" i="40"/>
  <c r="X65" i="40"/>
  <c r="Y65" i="40"/>
  <c r="AB65" i="40"/>
  <c r="AC65" i="40"/>
  <c r="AD65" i="40"/>
  <c r="AG65" i="40"/>
  <c r="AH65" i="40"/>
  <c r="AI65" i="40"/>
  <c r="AN65" i="40"/>
  <c r="AO65" i="40"/>
  <c r="B66" i="40"/>
  <c r="C66" i="40"/>
  <c r="D66" i="40"/>
  <c r="G66" i="40"/>
  <c r="H66" i="40"/>
  <c r="I66" i="40"/>
  <c r="L66" i="40"/>
  <c r="M66" i="40"/>
  <c r="N66" i="40"/>
  <c r="R66" i="40"/>
  <c r="S66" i="40"/>
  <c r="T66" i="40"/>
  <c r="W66" i="40"/>
  <c r="X66" i="40"/>
  <c r="Y66" i="40"/>
  <c r="AB66" i="40"/>
  <c r="AC66" i="40"/>
  <c r="AD66" i="40"/>
  <c r="AG66" i="40"/>
  <c r="AH66" i="40"/>
  <c r="AI66" i="40"/>
  <c r="AN66" i="40"/>
  <c r="AO66" i="40"/>
  <c r="B67" i="40"/>
  <c r="C67" i="40"/>
  <c r="D67" i="40"/>
  <c r="G67" i="40"/>
  <c r="H67" i="40"/>
  <c r="I67" i="40"/>
  <c r="L67" i="40"/>
  <c r="M67" i="40"/>
  <c r="N67" i="40"/>
  <c r="R67" i="40"/>
  <c r="S67" i="40"/>
  <c r="T67" i="40"/>
  <c r="W67" i="40"/>
  <c r="X67" i="40"/>
  <c r="Y67" i="40"/>
  <c r="AB67" i="40"/>
  <c r="AC67" i="40"/>
  <c r="AD67" i="40"/>
  <c r="AG67" i="40"/>
  <c r="AH67" i="40"/>
  <c r="AI67" i="40"/>
  <c r="AN67" i="40"/>
  <c r="AO67" i="40"/>
  <c r="B68" i="40"/>
  <c r="C68" i="40"/>
  <c r="D68" i="40"/>
  <c r="G68" i="40"/>
  <c r="H68" i="40"/>
  <c r="I68" i="40"/>
  <c r="L68" i="40"/>
  <c r="M68" i="40"/>
  <c r="N68" i="40"/>
  <c r="R68" i="40"/>
  <c r="S68" i="40"/>
  <c r="T68" i="40"/>
  <c r="W68" i="40"/>
  <c r="X68" i="40"/>
  <c r="Y68" i="40"/>
  <c r="AB68" i="40"/>
  <c r="AC68" i="40"/>
  <c r="AD68" i="40"/>
  <c r="AG68" i="40"/>
  <c r="AH68" i="40"/>
  <c r="AI68" i="40"/>
  <c r="AN68" i="40"/>
  <c r="AO68" i="40"/>
  <c r="B69" i="40"/>
  <c r="C69" i="40"/>
  <c r="D69" i="40"/>
  <c r="G69" i="40"/>
  <c r="H69" i="40"/>
  <c r="I69" i="40"/>
  <c r="L69" i="40"/>
  <c r="M69" i="40"/>
  <c r="N69" i="40"/>
  <c r="R69" i="40"/>
  <c r="S69" i="40"/>
  <c r="T69" i="40"/>
  <c r="W69" i="40"/>
  <c r="X69" i="40"/>
  <c r="Y69" i="40"/>
  <c r="AB69" i="40"/>
  <c r="AC69" i="40"/>
  <c r="AD69" i="40"/>
  <c r="AG69" i="40"/>
  <c r="AH69" i="40"/>
  <c r="AI69" i="40"/>
  <c r="AN69" i="40"/>
  <c r="AO69" i="40"/>
  <c r="B70" i="40"/>
  <c r="C70" i="40"/>
  <c r="D70" i="40"/>
  <c r="G70" i="40"/>
  <c r="H70" i="40"/>
  <c r="I70" i="40"/>
  <c r="L70" i="40"/>
  <c r="M70" i="40"/>
  <c r="N70" i="40"/>
  <c r="R70" i="40"/>
  <c r="S70" i="40"/>
  <c r="T70" i="40"/>
  <c r="W70" i="40"/>
  <c r="X70" i="40"/>
  <c r="Y70" i="40"/>
  <c r="AB70" i="40"/>
  <c r="AC70" i="40"/>
  <c r="AD70" i="40"/>
  <c r="AG70" i="40"/>
  <c r="AH70" i="40"/>
  <c r="AI70" i="40"/>
  <c r="AN70" i="40"/>
  <c r="AO70" i="40"/>
  <c r="B71" i="40"/>
  <c r="C71" i="40"/>
  <c r="D71" i="40"/>
  <c r="G71" i="40"/>
  <c r="H71" i="40"/>
  <c r="I71" i="40"/>
  <c r="L71" i="40"/>
  <c r="M71" i="40"/>
  <c r="N71" i="40"/>
  <c r="R71" i="40"/>
  <c r="S71" i="40"/>
  <c r="T71" i="40"/>
  <c r="W71" i="40"/>
  <c r="X71" i="40"/>
  <c r="Y71" i="40"/>
  <c r="AB71" i="40"/>
  <c r="AC71" i="40"/>
  <c r="AD71" i="40"/>
  <c r="AG71" i="40"/>
  <c r="AH71" i="40"/>
  <c r="AI71" i="40"/>
  <c r="AN71" i="40"/>
  <c r="AO71" i="40"/>
  <c r="B72" i="40"/>
  <c r="C72" i="40"/>
  <c r="D72" i="40"/>
  <c r="G72" i="40"/>
  <c r="H72" i="40"/>
  <c r="I72" i="40"/>
  <c r="L72" i="40"/>
  <c r="M72" i="40"/>
  <c r="N72" i="40"/>
  <c r="R72" i="40"/>
  <c r="S72" i="40"/>
  <c r="T72" i="40"/>
  <c r="W72" i="40"/>
  <c r="X72" i="40"/>
  <c r="Y72" i="40"/>
  <c r="AB72" i="40"/>
  <c r="AC72" i="40"/>
  <c r="AD72" i="40"/>
  <c r="AG72" i="40"/>
  <c r="AH72" i="40"/>
  <c r="AI72" i="40"/>
  <c r="AN72" i="40"/>
  <c r="AO72" i="40"/>
  <c r="B73" i="40"/>
  <c r="C73" i="40"/>
  <c r="D73" i="40"/>
  <c r="G73" i="40"/>
  <c r="H73" i="40"/>
  <c r="I73" i="40"/>
  <c r="L73" i="40"/>
  <c r="M73" i="40"/>
  <c r="N73" i="40"/>
  <c r="R73" i="40"/>
  <c r="S73" i="40"/>
  <c r="T73" i="40"/>
  <c r="W73" i="40"/>
  <c r="X73" i="40"/>
  <c r="Y73" i="40"/>
  <c r="AB73" i="40"/>
  <c r="AC73" i="40"/>
  <c r="AD73" i="40"/>
  <c r="AG73" i="40"/>
  <c r="AH73" i="40"/>
  <c r="AI73" i="40"/>
  <c r="AN73" i="40"/>
  <c r="AO73" i="40"/>
  <c r="B9" i="6"/>
  <c r="B73" i="6"/>
  <c r="C73" i="6"/>
  <c r="D73" i="6"/>
  <c r="E73" i="6"/>
  <c r="F73" i="6"/>
  <c r="G73" i="6"/>
  <c r="N73" i="6"/>
  <c r="W73" i="6"/>
  <c r="X73" i="6" s="1"/>
  <c r="AE73" i="6"/>
  <c r="AF73" i="6" s="1"/>
  <c r="AN73" i="6"/>
  <c r="AO73" i="6"/>
  <c r="AV73" i="6"/>
  <c r="AW73" i="6" s="1"/>
  <c r="BE73" i="6"/>
  <c r="BF73" i="6" s="1"/>
  <c r="BM73" i="6"/>
  <c r="BN73" i="6" s="1"/>
  <c r="B63" i="6"/>
  <c r="C63" i="6"/>
  <c r="D63" i="6"/>
  <c r="E63" i="6"/>
  <c r="F63" i="6"/>
  <c r="G63" i="6"/>
  <c r="N63" i="6"/>
  <c r="O63" i="6" s="1"/>
  <c r="W63" i="6"/>
  <c r="X63" i="6" s="1"/>
  <c r="AE63" i="6"/>
  <c r="AF63" i="6" s="1"/>
  <c r="AN63" i="6"/>
  <c r="AO63" i="6" s="1"/>
  <c r="AV63" i="6"/>
  <c r="AW63" i="6" s="1"/>
  <c r="BE63" i="6"/>
  <c r="BF63" i="6" s="1"/>
  <c r="BM63" i="6"/>
  <c r="BN63" i="6" s="1"/>
  <c r="B64" i="6"/>
  <c r="C64" i="6"/>
  <c r="D64" i="6"/>
  <c r="E64" i="6"/>
  <c r="F64" i="6"/>
  <c r="G64" i="6"/>
  <c r="N64" i="6"/>
  <c r="O64" i="6" s="1"/>
  <c r="W64" i="6"/>
  <c r="X64" i="6" s="1"/>
  <c r="AE64" i="6"/>
  <c r="AF64" i="6" s="1"/>
  <c r="AN64" i="6"/>
  <c r="AO64" i="6" s="1"/>
  <c r="AV64" i="6"/>
  <c r="AW64" i="6" s="1"/>
  <c r="BE64" i="6"/>
  <c r="BF64" i="6" s="1"/>
  <c r="BM64" i="6"/>
  <c r="BN64" i="6" s="1"/>
  <c r="B65" i="6"/>
  <c r="C65" i="6"/>
  <c r="D65" i="6"/>
  <c r="E65" i="6"/>
  <c r="F65" i="6"/>
  <c r="G65" i="6"/>
  <c r="N65" i="6"/>
  <c r="O65" i="6" s="1"/>
  <c r="W65" i="6"/>
  <c r="X65" i="6" s="1"/>
  <c r="AE65" i="6"/>
  <c r="AF65" i="6" s="1"/>
  <c r="AN65" i="6"/>
  <c r="AO65" i="6" s="1"/>
  <c r="AV65" i="6"/>
  <c r="AW65" i="6" s="1"/>
  <c r="BE65" i="6"/>
  <c r="BF65" i="6" s="1"/>
  <c r="BM65" i="6"/>
  <c r="BN65" i="6" s="1"/>
  <c r="B66" i="6"/>
  <c r="C66" i="6"/>
  <c r="D66" i="6"/>
  <c r="E66" i="6"/>
  <c r="F66" i="6"/>
  <c r="G66" i="6"/>
  <c r="N66" i="6"/>
  <c r="O66" i="6" s="1"/>
  <c r="W66" i="6"/>
  <c r="X66" i="6" s="1"/>
  <c r="AE66" i="6"/>
  <c r="AF66" i="6" s="1"/>
  <c r="AN66" i="6"/>
  <c r="AO66" i="6" s="1"/>
  <c r="AV66" i="6"/>
  <c r="AW66" i="6" s="1"/>
  <c r="BE66" i="6"/>
  <c r="BF66" i="6" s="1"/>
  <c r="BM66" i="6"/>
  <c r="BN66" i="6"/>
  <c r="B67" i="6"/>
  <c r="C67" i="6"/>
  <c r="D67" i="6"/>
  <c r="E67" i="6"/>
  <c r="F67" i="6"/>
  <c r="G67" i="6"/>
  <c r="N67" i="6"/>
  <c r="O67" i="6" s="1"/>
  <c r="W67" i="6"/>
  <c r="X67" i="6" s="1"/>
  <c r="AE67" i="6"/>
  <c r="AF67" i="6"/>
  <c r="AN67" i="6"/>
  <c r="AO67" i="6" s="1"/>
  <c r="AV67" i="6"/>
  <c r="AW67" i="6" s="1"/>
  <c r="BE67" i="6"/>
  <c r="BF67" i="6" s="1"/>
  <c r="BM67" i="6"/>
  <c r="BN67" i="6" s="1"/>
  <c r="B68" i="6"/>
  <c r="C68" i="6"/>
  <c r="D68" i="6"/>
  <c r="E68" i="6"/>
  <c r="F68" i="6"/>
  <c r="G68" i="6"/>
  <c r="N68" i="6"/>
  <c r="O68" i="6" s="1"/>
  <c r="W68" i="6"/>
  <c r="X68" i="6" s="1"/>
  <c r="AE68" i="6"/>
  <c r="AF68" i="6" s="1"/>
  <c r="AN68" i="6"/>
  <c r="AO68" i="6" s="1"/>
  <c r="AV68" i="6"/>
  <c r="AW68" i="6" s="1"/>
  <c r="BE68" i="6"/>
  <c r="BF68" i="6" s="1"/>
  <c r="BM68" i="6"/>
  <c r="BN68" i="6"/>
  <c r="B69" i="6"/>
  <c r="C69" i="6"/>
  <c r="D69" i="6"/>
  <c r="E69" i="6"/>
  <c r="F69" i="6"/>
  <c r="G69" i="6"/>
  <c r="N69" i="6"/>
  <c r="O69" i="6" s="1"/>
  <c r="W69" i="6"/>
  <c r="X69" i="6" s="1"/>
  <c r="AE69" i="6"/>
  <c r="AF69" i="6"/>
  <c r="AN69" i="6"/>
  <c r="AO69" i="6" s="1"/>
  <c r="AV69" i="6"/>
  <c r="AW69" i="6" s="1"/>
  <c r="BE69" i="6"/>
  <c r="BF69" i="6"/>
  <c r="BM69" i="6"/>
  <c r="BN69" i="6" s="1"/>
  <c r="B70" i="6"/>
  <c r="C70" i="6"/>
  <c r="D70" i="6"/>
  <c r="E70" i="6"/>
  <c r="F70" i="6"/>
  <c r="G70" i="6"/>
  <c r="N70" i="6"/>
  <c r="O70" i="6" s="1"/>
  <c r="W70" i="6"/>
  <c r="X70" i="6"/>
  <c r="AE70" i="6"/>
  <c r="AF70" i="6" s="1"/>
  <c r="AN70" i="6"/>
  <c r="AO70" i="6" s="1"/>
  <c r="AV70" i="6"/>
  <c r="AW70" i="6"/>
  <c r="BE70" i="6"/>
  <c r="BF70" i="6" s="1"/>
  <c r="BM70" i="6"/>
  <c r="BN70" i="6" s="1"/>
  <c r="B71" i="6"/>
  <c r="C71" i="6"/>
  <c r="D71" i="6"/>
  <c r="E71" i="6"/>
  <c r="F71" i="6"/>
  <c r="G71" i="6"/>
  <c r="N71" i="6"/>
  <c r="O71" i="6" s="1"/>
  <c r="W71" i="6"/>
  <c r="X71" i="6" s="1"/>
  <c r="AE71" i="6"/>
  <c r="AF71" i="6"/>
  <c r="AN71" i="6"/>
  <c r="AO71" i="6" s="1"/>
  <c r="AV71" i="6"/>
  <c r="AW71" i="6" s="1"/>
  <c r="BE71" i="6"/>
  <c r="BF71" i="6" s="1"/>
  <c r="BM71" i="6"/>
  <c r="BN71" i="6" s="1"/>
  <c r="B72" i="6"/>
  <c r="C72" i="6"/>
  <c r="D72" i="6"/>
  <c r="E72" i="6"/>
  <c r="F72" i="6"/>
  <c r="G72" i="6"/>
  <c r="N72" i="6"/>
  <c r="O72" i="6" s="1"/>
  <c r="W72" i="6"/>
  <c r="X72" i="6" s="1"/>
  <c r="AE72" i="6"/>
  <c r="AF72" i="6" s="1"/>
  <c r="AN72" i="6"/>
  <c r="AO72" i="6" s="1"/>
  <c r="AV72" i="6"/>
  <c r="AW72" i="6" s="1"/>
  <c r="BE72" i="6"/>
  <c r="BF72" i="6"/>
  <c r="BM72" i="6"/>
  <c r="BN72" i="6" s="1"/>
  <c r="B25" i="6"/>
  <c r="C25" i="6"/>
  <c r="D25" i="6"/>
  <c r="E25" i="6"/>
  <c r="F25" i="6"/>
  <c r="G25" i="6"/>
  <c r="N25" i="6"/>
  <c r="O25" i="6" s="1"/>
  <c r="W25" i="6"/>
  <c r="X25" i="6" s="1"/>
  <c r="AE25" i="6"/>
  <c r="AF25" i="6" s="1"/>
  <c r="AN25" i="6"/>
  <c r="AO25" i="6" s="1"/>
  <c r="AV25" i="6"/>
  <c r="AW25" i="6" s="1"/>
  <c r="BE25" i="6"/>
  <c r="BF25" i="6" s="1"/>
  <c r="BM25" i="6"/>
  <c r="BN25" i="6" s="1"/>
  <c r="B26" i="6"/>
  <c r="C26" i="6"/>
  <c r="D26" i="6"/>
  <c r="E26" i="6"/>
  <c r="F26" i="6"/>
  <c r="G26" i="6"/>
  <c r="N26" i="6"/>
  <c r="O26" i="6" s="1"/>
  <c r="W26" i="6"/>
  <c r="X26" i="6" s="1"/>
  <c r="AE26" i="6"/>
  <c r="AF26" i="6" s="1"/>
  <c r="AN26" i="6"/>
  <c r="AO26" i="6" s="1"/>
  <c r="AV26" i="6"/>
  <c r="AW26" i="6" s="1"/>
  <c r="BE26" i="6"/>
  <c r="BF26" i="6" s="1"/>
  <c r="BM26" i="6"/>
  <c r="BN26" i="6" s="1"/>
  <c r="B27" i="6"/>
  <c r="C27" i="6"/>
  <c r="D27" i="6"/>
  <c r="E27" i="6"/>
  <c r="F27" i="6"/>
  <c r="G27" i="6"/>
  <c r="N27" i="6"/>
  <c r="O27" i="6" s="1"/>
  <c r="W27" i="6"/>
  <c r="X27" i="6" s="1"/>
  <c r="AE27" i="6"/>
  <c r="AF27" i="6" s="1"/>
  <c r="AN27" i="6"/>
  <c r="AO27" i="6" s="1"/>
  <c r="AV27" i="6"/>
  <c r="AW27" i="6" s="1"/>
  <c r="BE27" i="6"/>
  <c r="BF27" i="6" s="1"/>
  <c r="BM27" i="6"/>
  <c r="BN27" i="6" s="1"/>
  <c r="B28" i="6"/>
  <c r="C28" i="6"/>
  <c r="D28" i="6"/>
  <c r="E28" i="6"/>
  <c r="F28" i="6"/>
  <c r="G28" i="6"/>
  <c r="N28" i="6"/>
  <c r="O28" i="6" s="1"/>
  <c r="W28" i="6"/>
  <c r="X28" i="6" s="1"/>
  <c r="AE28" i="6"/>
  <c r="AF28" i="6" s="1"/>
  <c r="AN28" i="6"/>
  <c r="AO28" i="6"/>
  <c r="AV28" i="6"/>
  <c r="AW28" i="6" s="1"/>
  <c r="BE28" i="6"/>
  <c r="BF28" i="6" s="1"/>
  <c r="BM28" i="6"/>
  <c r="BN28" i="6" s="1"/>
  <c r="B29" i="6"/>
  <c r="C29" i="6"/>
  <c r="D29" i="6"/>
  <c r="E29" i="6"/>
  <c r="F29" i="6"/>
  <c r="G29" i="6"/>
  <c r="N29" i="6"/>
  <c r="O29" i="6" s="1"/>
  <c r="W29" i="6"/>
  <c r="X29" i="6" s="1"/>
  <c r="AE29" i="6"/>
  <c r="AF29" i="6" s="1"/>
  <c r="AN29" i="6"/>
  <c r="AO29" i="6" s="1"/>
  <c r="AV29" i="6"/>
  <c r="AW29" i="6" s="1"/>
  <c r="BE29" i="6"/>
  <c r="BF29" i="6" s="1"/>
  <c r="BM29" i="6"/>
  <c r="BN29" i="6" s="1"/>
  <c r="B30" i="6"/>
  <c r="C30" i="6"/>
  <c r="D30" i="6"/>
  <c r="E30" i="6"/>
  <c r="F30" i="6"/>
  <c r="G30" i="6"/>
  <c r="N30" i="6"/>
  <c r="O30" i="6" s="1"/>
  <c r="W30" i="6"/>
  <c r="X30" i="6" s="1"/>
  <c r="AE30" i="6"/>
  <c r="AF30" i="6" s="1"/>
  <c r="AN30" i="6"/>
  <c r="AO30" i="6"/>
  <c r="AV30" i="6"/>
  <c r="AW30" i="6" s="1"/>
  <c r="BE30" i="6"/>
  <c r="BF30" i="6" s="1"/>
  <c r="BM30" i="6"/>
  <c r="BN30" i="6" s="1"/>
  <c r="B31" i="6"/>
  <c r="C31" i="6"/>
  <c r="D31" i="6"/>
  <c r="E31" i="6"/>
  <c r="F31" i="6"/>
  <c r="G31" i="6"/>
  <c r="N31" i="6"/>
  <c r="O31" i="6" s="1"/>
  <c r="W31" i="6"/>
  <c r="X31" i="6" s="1"/>
  <c r="AE31" i="6"/>
  <c r="AF31" i="6" s="1"/>
  <c r="AN31" i="6"/>
  <c r="AO31" i="6" s="1"/>
  <c r="AV31" i="6"/>
  <c r="AW31" i="6" s="1"/>
  <c r="BE31" i="6"/>
  <c r="BF31" i="6" s="1"/>
  <c r="BM31" i="6"/>
  <c r="BN31" i="6" s="1"/>
  <c r="B32" i="6"/>
  <c r="C32" i="6"/>
  <c r="D32" i="6"/>
  <c r="E32" i="6"/>
  <c r="F32" i="6"/>
  <c r="G32" i="6"/>
  <c r="N32" i="6"/>
  <c r="O32" i="6" s="1"/>
  <c r="W32" i="6"/>
  <c r="X32" i="6" s="1"/>
  <c r="AE32" i="6"/>
  <c r="AF32" i="6" s="1"/>
  <c r="AN32" i="6"/>
  <c r="AO32" i="6" s="1"/>
  <c r="AV32" i="6"/>
  <c r="AW32" i="6" s="1"/>
  <c r="BE32" i="6"/>
  <c r="BF32" i="6" s="1"/>
  <c r="BM32" i="6"/>
  <c r="BN32" i="6" s="1"/>
  <c r="B33" i="6"/>
  <c r="C33" i="6"/>
  <c r="D33" i="6"/>
  <c r="E33" i="6"/>
  <c r="F33" i="6"/>
  <c r="G33" i="6"/>
  <c r="N33" i="6"/>
  <c r="O33" i="6"/>
  <c r="W33" i="6"/>
  <c r="X33" i="6" s="1"/>
  <c r="AE33" i="6"/>
  <c r="AF33" i="6" s="1"/>
  <c r="AN33" i="6"/>
  <c r="AO33" i="6"/>
  <c r="AV33" i="6"/>
  <c r="AW33" i="6" s="1"/>
  <c r="BE33" i="6"/>
  <c r="BF33" i="6" s="1"/>
  <c r="BM33" i="6"/>
  <c r="BN33" i="6" s="1"/>
  <c r="B34" i="6"/>
  <c r="C34" i="6"/>
  <c r="D34" i="6"/>
  <c r="E34" i="6"/>
  <c r="F34" i="6"/>
  <c r="G34" i="6"/>
  <c r="N34" i="6"/>
  <c r="O34" i="6" s="1"/>
  <c r="W34" i="6"/>
  <c r="X34" i="6" s="1"/>
  <c r="AE34" i="6"/>
  <c r="AF34" i="6" s="1"/>
  <c r="AN34" i="6"/>
  <c r="AO34" i="6" s="1"/>
  <c r="AV34" i="6"/>
  <c r="AW34" i="6" s="1"/>
  <c r="BE34" i="6"/>
  <c r="BF34" i="6" s="1"/>
  <c r="BM34" i="6"/>
  <c r="BN34" i="6" s="1"/>
  <c r="B35" i="6"/>
  <c r="C35" i="6"/>
  <c r="D35" i="6"/>
  <c r="E35" i="6"/>
  <c r="F35" i="6"/>
  <c r="G35" i="6"/>
  <c r="N35" i="6"/>
  <c r="O35" i="6" s="1"/>
  <c r="W35" i="6"/>
  <c r="X35" i="6" s="1"/>
  <c r="AE35" i="6"/>
  <c r="AF35" i="6" s="1"/>
  <c r="AN35" i="6"/>
  <c r="AO35" i="6" s="1"/>
  <c r="AV35" i="6"/>
  <c r="AW35" i="6" s="1"/>
  <c r="BE35" i="6"/>
  <c r="BF35" i="6" s="1"/>
  <c r="BM35" i="6"/>
  <c r="BN35" i="6" s="1"/>
  <c r="B36" i="6"/>
  <c r="C36" i="6"/>
  <c r="D36" i="6"/>
  <c r="E36" i="6"/>
  <c r="F36" i="6"/>
  <c r="G36" i="6"/>
  <c r="N36" i="6"/>
  <c r="O36" i="6" s="1"/>
  <c r="W36" i="6"/>
  <c r="X36" i="6" s="1"/>
  <c r="AE36" i="6"/>
  <c r="AF36" i="6" s="1"/>
  <c r="AN36" i="6"/>
  <c r="AO36" i="6" s="1"/>
  <c r="AV36" i="6"/>
  <c r="AW36" i="6" s="1"/>
  <c r="BE36" i="6"/>
  <c r="BF36" i="6" s="1"/>
  <c r="BM36" i="6"/>
  <c r="BN36" i="6" s="1"/>
  <c r="B37" i="6"/>
  <c r="C37" i="6"/>
  <c r="D37" i="6"/>
  <c r="E37" i="6"/>
  <c r="F37" i="6"/>
  <c r="G37" i="6"/>
  <c r="N37" i="6"/>
  <c r="O37" i="6" s="1"/>
  <c r="W37" i="6"/>
  <c r="X37" i="6" s="1"/>
  <c r="AE37" i="6"/>
  <c r="AF37" i="6" s="1"/>
  <c r="AN37" i="6"/>
  <c r="AO37" i="6" s="1"/>
  <c r="AV37" i="6"/>
  <c r="AW37" i="6" s="1"/>
  <c r="BE37" i="6"/>
  <c r="BF37" i="6" s="1"/>
  <c r="BM37" i="6"/>
  <c r="BN37" i="6" s="1"/>
  <c r="B38" i="6"/>
  <c r="C38" i="6"/>
  <c r="D38" i="6"/>
  <c r="E38" i="6"/>
  <c r="F38" i="6"/>
  <c r="G38" i="6"/>
  <c r="N38" i="6"/>
  <c r="O38" i="6" s="1"/>
  <c r="W38" i="6"/>
  <c r="X38" i="6" s="1"/>
  <c r="AE38" i="6"/>
  <c r="AF38" i="6" s="1"/>
  <c r="AN38" i="6"/>
  <c r="AO38" i="6" s="1"/>
  <c r="AV38" i="6"/>
  <c r="AW38" i="6" s="1"/>
  <c r="BE38" i="6"/>
  <c r="BF38" i="6" s="1"/>
  <c r="BM38" i="6"/>
  <c r="BN38" i="6" s="1"/>
  <c r="B39" i="6"/>
  <c r="C39" i="6"/>
  <c r="D39" i="6"/>
  <c r="E39" i="6"/>
  <c r="F39" i="6"/>
  <c r="G39" i="6"/>
  <c r="N39" i="6"/>
  <c r="O39" i="6" s="1"/>
  <c r="W39" i="6"/>
  <c r="X39" i="6" s="1"/>
  <c r="AE39" i="6"/>
  <c r="AF39" i="6"/>
  <c r="AN39" i="6"/>
  <c r="AO39" i="6" s="1"/>
  <c r="AV39" i="6"/>
  <c r="AW39" i="6" s="1"/>
  <c r="BE39" i="6"/>
  <c r="BF39" i="6" s="1"/>
  <c r="BM39" i="6"/>
  <c r="BN39" i="6" s="1"/>
  <c r="B40" i="6"/>
  <c r="C40" i="6"/>
  <c r="D40" i="6"/>
  <c r="E40" i="6"/>
  <c r="F40" i="6"/>
  <c r="G40" i="6"/>
  <c r="N40" i="6"/>
  <c r="O40" i="6" s="1"/>
  <c r="W40" i="6"/>
  <c r="X40" i="6" s="1"/>
  <c r="AE40" i="6"/>
  <c r="AF40" i="6" s="1"/>
  <c r="AN40" i="6"/>
  <c r="AO40" i="6" s="1"/>
  <c r="AV40" i="6"/>
  <c r="AW40" i="6" s="1"/>
  <c r="BE40" i="6"/>
  <c r="BF40" i="6" s="1"/>
  <c r="BM40" i="6"/>
  <c r="BN40" i="6" s="1"/>
  <c r="B41" i="6"/>
  <c r="C41" i="6"/>
  <c r="D41" i="6"/>
  <c r="E41" i="6"/>
  <c r="F41" i="6"/>
  <c r="G41" i="6"/>
  <c r="N41" i="6"/>
  <c r="O41" i="6" s="1"/>
  <c r="W41" i="6"/>
  <c r="X41" i="6" s="1"/>
  <c r="AE41" i="6"/>
  <c r="AF41" i="6"/>
  <c r="AN41" i="6"/>
  <c r="AO41" i="6" s="1"/>
  <c r="AV41" i="6"/>
  <c r="AW41" i="6" s="1"/>
  <c r="BE41" i="6"/>
  <c r="BF41" i="6" s="1"/>
  <c r="BM41" i="6"/>
  <c r="BN41" i="6" s="1"/>
  <c r="B42" i="6"/>
  <c r="C42" i="6"/>
  <c r="D42" i="6"/>
  <c r="E42" i="6"/>
  <c r="F42" i="6"/>
  <c r="G42" i="6"/>
  <c r="N42" i="6"/>
  <c r="O42" i="6" s="1"/>
  <c r="W42" i="6"/>
  <c r="X42" i="6" s="1"/>
  <c r="AE42" i="6"/>
  <c r="AF42" i="6" s="1"/>
  <c r="AN42" i="6"/>
  <c r="AO42" i="6" s="1"/>
  <c r="AV42" i="6"/>
  <c r="AW42" i="6" s="1"/>
  <c r="BE42" i="6"/>
  <c r="BF42" i="6" s="1"/>
  <c r="BM42" i="6"/>
  <c r="BN42" i="6" s="1"/>
  <c r="B43" i="6"/>
  <c r="C43" i="6"/>
  <c r="D43" i="6"/>
  <c r="E43" i="6"/>
  <c r="F43" i="6"/>
  <c r="G43" i="6"/>
  <c r="N43" i="6"/>
  <c r="O43" i="6" s="1"/>
  <c r="W43" i="6"/>
  <c r="X43" i="6" s="1"/>
  <c r="AE43" i="6"/>
  <c r="AF43" i="6" s="1"/>
  <c r="AN43" i="6"/>
  <c r="AO43" i="6" s="1"/>
  <c r="AV43" i="6"/>
  <c r="AW43" i="6" s="1"/>
  <c r="BE43" i="6"/>
  <c r="BF43" i="6" s="1"/>
  <c r="BM43" i="6"/>
  <c r="BN43" i="6" s="1"/>
  <c r="B44" i="6"/>
  <c r="C44" i="6"/>
  <c r="D44" i="6"/>
  <c r="E44" i="6"/>
  <c r="F44" i="6"/>
  <c r="G44" i="6"/>
  <c r="N44" i="6"/>
  <c r="O44" i="6" s="1"/>
  <c r="W44" i="6"/>
  <c r="X44" i="6" s="1"/>
  <c r="AE44" i="6"/>
  <c r="AF44" i="6" s="1"/>
  <c r="AN44" i="6"/>
  <c r="AO44" i="6" s="1"/>
  <c r="AV44" i="6"/>
  <c r="AW44" i="6" s="1"/>
  <c r="BE44" i="6"/>
  <c r="BF44" i="6" s="1"/>
  <c r="BM44" i="6"/>
  <c r="BN44" i="6" s="1"/>
  <c r="B45" i="6"/>
  <c r="C45" i="6"/>
  <c r="D45" i="6"/>
  <c r="E45" i="6"/>
  <c r="F45" i="6"/>
  <c r="G45" i="6"/>
  <c r="N45" i="6"/>
  <c r="O45" i="6"/>
  <c r="W45" i="6"/>
  <c r="X45" i="6" s="1"/>
  <c r="AE45" i="6"/>
  <c r="AF45" i="6" s="1"/>
  <c r="AN45" i="6"/>
  <c r="AO45" i="6" s="1"/>
  <c r="AV45" i="6"/>
  <c r="AW45" i="6" s="1"/>
  <c r="BE45" i="6"/>
  <c r="BF45" i="6" s="1"/>
  <c r="BM45" i="6"/>
  <c r="BN45" i="6" s="1"/>
  <c r="B46" i="6"/>
  <c r="C46" i="6"/>
  <c r="D46" i="6"/>
  <c r="E46" i="6"/>
  <c r="F46" i="6"/>
  <c r="G46" i="6"/>
  <c r="N46" i="6"/>
  <c r="O46" i="6" s="1"/>
  <c r="W46" i="6"/>
  <c r="X46" i="6" s="1"/>
  <c r="AE46" i="6"/>
  <c r="AF46" i="6" s="1"/>
  <c r="AN46" i="6"/>
  <c r="AO46" i="6" s="1"/>
  <c r="AV46" i="6"/>
  <c r="AW46" i="6" s="1"/>
  <c r="BE46" i="6"/>
  <c r="BF46" i="6" s="1"/>
  <c r="BM46" i="6"/>
  <c r="BN46" i="6"/>
  <c r="B47" i="6"/>
  <c r="C47" i="6"/>
  <c r="D47" i="6"/>
  <c r="E47" i="6"/>
  <c r="F47" i="6"/>
  <c r="G47" i="6"/>
  <c r="N47" i="6"/>
  <c r="O47" i="6" s="1"/>
  <c r="W47" i="6"/>
  <c r="X47" i="6" s="1"/>
  <c r="AE47" i="6"/>
  <c r="AF47" i="6"/>
  <c r="AN47" i="6"/>
  <c r="AO47" i="6" s="1"/>
  <c r="AV47" i="6"/>
  <c r="AW47" i="6" s="1"/>
  <c r="BE47" i="6"/>
  <c r="BF47" i="6" s="1"/>
  <c r="BM47" i="6"/>
  <c r="BN47" i="6" s="1"/>
  <c r="B48" i="6"/>
  <c r="C48" i="6"/>
  <c r="D48" i="6"/>
  <c r="E48" i="6"/>
  <c r="F48" i="6"/>
  <c r="G48" i="6"/>
  <c r="N48" i="6"/>
  <c r="O48" i="6" s="1"/>
  <c r="W48" i="6"/>
  <c r="X48" i="6" s="1"/>
  <c r="AE48" i="6"/>
  <c r="AF48" i="6" s="1"/>
  <c r="AN48" i="6"/>
  <c r="AO48" i="6" s="1"/>
  <c r="AV48" i="6"/>
  <c r="AW48" i="6" s="1"/>
  <c r="BE48" i="6"/>
  <c r="BF48" i="6" s="1"/>
  <c r="BM48" i="6"/>
  <c r="BN48" i="6" s="1"/>
  <c r="B49" i="6"/>
  <c r="C49" i="6"/>
  <c r="D49" i="6"/>
  <c r="E49" i="6"/>
  <c r="F49" i="6"/>
  <c r="G49" i="6"/>
  <c r="N49" i="6"/>
  <c r="O49" i="6" s="1"/>
  <c r="W49" i="6"/>
  <c r="X49" i="6" s="1"/>
  <c r="AE49" i="6"/>
  <c r="AF49" i="6" s="1"/>
  <c r="AN49" i="6"/>
  <c r="AO49" i="6" s="1"/>
  <c r="AV49" i="6"/>
  <c r="AW49" i="6" s="1"/>
  <c r="BE49" i="6"/>
  <c r="BF49" i="6" s="1"/>
  <c r="BM49" i="6"/>
  <c r="BN49" i="6"/>
  <c r="B50" i="6"/>
  <c r="C50" i="6"/>
  <c r="D50" i="6"/>
  <c r="E50" i="6"/>
  <c r="F50" i="6"/>
  <c r="G50" i="6"/>
  <c r="N50" i="6"/>
  <c r="O50" i="6" s="1"/>
  <c r="W50" i="6"/>
  <c r="X50" i="6" s="1"/>
  <c r="AE50" i="6"/>
  <c r="AF50" i="6"/>
  <c r="AN50" i="6"/>
  <c r="AO50" i="6" s="1"/>
  <c r="AV50" i="6"/>
  <c r="AW50" i="6" s="1"/>
  <c r="BE50" i="6"/>
  <c r="BF50" i="6" s="1"/>
  <c r="BM50" i="6"/>
  <c r="BN50" i="6" s="1"/>
  <c r="B51" i="6"/>
  <c r="C51" i="6"/>
  <c r="D51" i="6"/>
  <c r="E51" i="6"/>
  <c r="F51" i="6"/>
  <c r="G51" i="6"/>
  <c r="N51" i="6"/>
  <c r="O51" i="6" s="1"/>
  <c r="W51" i="6"/>
  <c r="X51" i="6" s="1"/>
  <c r="AE51" i="6"/>
  <c r="AF51" i="6" s="1"/>
  <c r="AN51" i="6"/>
  <c r="AO51" i="6" s="1"/>
  <c r="AV51" i="6"/>
  <c r="AW51" i="6" s="1"/>
  <c r="BE51" i="6"/>
  <c r="BF51" i="6" s="1"/>
  <c r="BM51" i="6"/>
  <c r="BN51" i="6" s="1"/>
  <c r="B52" i="6"/>
  <c r="C52" i="6"/>
  <c r="D52" i="6"/>
  <c r="E52" i="6"/>
  <c r="F52" i="6"/>
  <c r="G52" i="6"/>
  <c r="N52" i="6"/>
  <c r="O52" i="6" s="1"/>
  <c r="W52" i="6"/>
  <c r="X52" i="6" s="1"/>
  <c r="AE52" i="6"/>
  <c r="AF52" i="6" s="1"/>
  <c r="AN52" i="6"/>
  <c r="AO52" i="6" s="1"/>
  <c r="AV52" i="6"/>
  <c r="AW52" i="6" s="1"/>
  <c r="BE52" i="6"/>
  <c r="BF52" i="6" s="1"/>
  <c r="BM52" i="6"/>
  <c r="BN52" i="6"/>
  <c r="B53" i="6"/>
  <c r="C53" i="6"/>
  <c r="D53" i="6"/>
  <c r="E53" i="6"/>
  <c r="F53" i="6"/>
  <c r="G53" i="6"/>
  <c r="N53" i="6"/>
  <c r="O53" i="6" s="1"/>
  <c r="W53" i="6"/>
  <c r="X53" i="6" s="1"/>
  <c r="AE53" i="6"/>
  <c r="AF53" i="6"/>
  <c r="AN53" i="6"/>
  <c r="AO53" i="6" s="1"/>
  <c r="AV53" i="6"/>
  <c r="AW53" i="6" s="1"/>
  <c r="BE53" i="6"/>
  <c r="BF53" i="6"/>
  <c r="BM53" i="6"/>
  <c r="BN53" i="6" s="1"/>
  <c r="B54" i="6"/>
  <c r="C54" i="6"/>
  <c r="D54" i="6"/>
  <c r="E54" i="6"/>
  <c r="F54" i="6"/>
  <c r="G54" i="6"/>
  <c r="N54" i="6"/>
  <c r="O54" i="6" s="1"/>
  <c r="W54" i="6"/>
  <c r="X54" i="6"/>
  <c r="AE54" i="6"/>
  <c r="AF54" i="6" s="1"/>
  <c r="AN54" i="6"/>
  <c r="AO54" i="6" s="1"/>
  <c r="AV54" i="6"/>
  <c r="AW54" i="6" s="1"/>
  <c r="BE54" i="6"/>
  <c r="BF54" i="6" s="1"/>
  <c r="BM54" i="6"/>
  <c r="BN54" i="6" s="1"/>
  <c r="B55" i="6"/>
  <c r="C55" i="6"/>
  <c r="D55" i="6"/>
  <c r="E55" i="6"/>
  <c r="F55" i="6"/>
  <c r="G55" i="6"/>
  <c r="N55" i="6"/>
  <c r="O55" i="6" s="1"/>
  <c r="W55" i="6"/>
  <c r="X55" i="6" s="1"/>
  <c r="AE55" i="6"/>
  <c r="AF55" i="6" s="1"/>
  <c r="AN55" i="6"/>
  <c r="AO55" i="6" s="1"/>
  <c r="AV55" i="6"/>
  <c r="AW55" i="6" s="1"/>
  <c r="BE55" i="6"/>
  <c r="BF55" i="6" s="1"/>
  <c r="BM55" i="6"/>
  <c r="BN55" i="6"/>
  <c r="B56" i="6"/>
  <c r="C56" i="6"/>
  <c r="D56" i="6"/>
  <c r="E56" i="6"/>
  <c r="F56" i="6"/>
  <c r="G56" i="6"/>
  <c r="N56" i="6"/>
  <c r="O56" i="6" s="1"/>
  <c r="W56" i="6"/>
  <c r="X56" i="6" s="1"/>
  <c r="AE56" i="6"/>
  <c r="AF56" i="6" s="1"/>
  <c r="AN56" i="6"/>
  <c r="AO56" i="6" s="1"/>
  <c r="AV56" i="6"/>
  <c r="AW56" i="6" s="1"/>
  <c r="BE56" i="6"/>
  <c r="BF56" i="6" s="1"/>
  <c r="BM56" i="6"/>
  <c r="BN56" i="6" s="1"/>
  <c r="B57" i="6"/>
  <c r="C57" i="6"/>
  <c r="D57" i="6"/>
  <c r="E57" i="6"/>
  <c r="F57" i="6"/>
  <c r="G57" i="6"/>
  <c r="N57" i="6"/>
  <c r="O57" i="6" s="1"/>
  <c r="W57" i="6"/>
  <c r="X57" i="6"/>
  <c r="AE57" i="6"/>
  <c r="AF57" i="6"/>
  <c r="AN57" i="6"/>
  <c r="AO57" i="6" s="1"/>
  <c r="AV57" i="6"/>
  <c r="AW57" i="6" s="1"/>
  <c r="BE57" i="6"/>
  <c r="BF57" i="6" s="1"/>
  <c r="BM57" i="6"/>
  <c r="BN57" i="6" s="1"/>
  <c r="B58" i="6"/>
  <c r="C58" i="6"/>
  <c r="D58" i="6"/>
  <c r="E58" i="6"/>
  <c r="F58" i="6"/>
  <c r="G58" i="6"/>
  <c r="N58" i="6"/>
  <c r="O58" i="6" s="1"/>
  <c r="W58" i="6"/>
  <c r="X58" i="6" s="1"/>
  <c r="AE58" i="6"/>
  <c r="AF58" i="6" s="1"/>
  <c r="AN58" i="6"/>
  <c r="AO58" i="6" s="1"/>
  <c r="AV58" i="6"/>
  <c r="AW58" i="6" s="1"/>
  <c r="BE58" i="6"/>
  <c r="BF58" i="6" s="1"/>
  <c r="BM58" i="6"/>
  <c r="BN58" i="6"/>
  <c r="B59" i="6"/>
  <c r="C59" i="6"/>
  <c r="D59" i="6"/>
  <c r="E59" i="6"/>
  <c r="F59" i="6"/>
  <c r="G59" i="6"/>
  <c r="N59" i="6"/>
  <c r="O59" i="6" s="1"/>
  <c r="W59" i="6"/>
  <c r="X59" i="6" s="1"/>
  <c r="AE59" i="6"/>
  <c r="AF59" i="6" s="1"/>
  <c r="AN59" i="6"/>
  <c r="AO59" i="6" s="1"/>
  <c r="AV59" i="6"/>
  <c r="AW59" i="6" s="1"/>
  <c r="BE59" i="6"/>
  <c r="BF59" i="6" s="1"/>
  <c r="BM59" i="6"/>
  <c r="BN59" i="6" s="1"/>
  <c r="B60" i="6"/>
  <c r="C60" i="6"/>
  <c r="D60" i="6"/>
  <c r="E60" i="6"/>
  <c r="F60" i="6"/>
  <c r="G60" i="6"/>
  <c r="N60" i="6"/>
  <c r="O60" i="6" s="1"/>
  <c r="W60" i="6"/>
  <c r="X60" i="6" s="1"/>
  <c r="AE60" i="6"/>
  <c r="AF60" i="6" s="1"/>
  <c r="AN60" i="6"/>
  <c r="AO60" i="6" s="1"/>
  <c r="AV60" i="6"/>
  <c r="AW60" i="6" s="1"/>
  <c r="BE60" i="6"/>
  <c r="BF60" i="6" s="1"/>
  <c r="BM60" i="6"/>
  <c r="BN60" i="6" s="1"/>
  <c r="B61" i="6"/>
  <c r="C61" i="6"/>
  <c r="D61" i="6"/>
  <c r="E61" i="6"/>
  <c r="F61" i="6"/>
  <c r="G61" i="6"/>
  <c r="N61" i="6"/>
  <c r="O61" i="6" s="1"/>
  <c r="W61" i="6"/>
  <c r="X61" i="6" s="1"/>
  <c r="AE61" i="6"/>
  <c r="AF61" i="6" s="1"/>
  <c r="AN61" i="6"/>
  <c r="AO61" i="6" s="1"/>
  <c r="AV61" i="6"/>
  <c r="AW61" i="6" s="1"/>
  <c r="BE61" i="6"/>
  <c r="BF61" i="6" s="1"/>
  <c r="BM61" i="6"/>
  <c r="BN61" i="6" s="1"/>
  <c r="B62" i="6"/>
  <c r="C62" i="6"/>
  <c r="D62" i="6"/>
  <c r="E62" i="6"/>
  <c r="F62" i="6"/>
  <c r="G62" i="6"/>
  <c r="N62" i="6"/>
  <c r="O62" i="6" s="1"/>
  <c r="W62" i="6"/>
  <c r="X62" i="6" s="1"/>
  <c r="AE62" i="6"/>
  <c r="AF62" i="6" s="1"/>
  <c r="AN62" i="6"/>
  <c r="AO62" i="6" s="1"/>
  <c r="AV62" i="6"/>
  <c r="AW62" i="6" s="1"/>
  <c r="BE62" i="6"/>
  <c r="BF62" i="6" s="1"/>
  <c r="BM62" i="6"/>
  <c r="BN62" i="6" s="1"/>
  <c r="AS106" i="5"/>
  <c r="AR57" i="40" s="1"/>
  <c r="AS57" i="40" s="1"/>
  <c r="AT106" i="5"/>
  <c r="AS108" i="5"/>
  <c r="AR58" i="40" s="1"/>
  <c r="AS58" i="40" s="1"/>
  <c r="AT108" i="5"/>
  <c r="AS110" i="5"/>
  <c r="AR59" i="40" s="1"/>
  <c r="AS59" i="40" s="1"/>
  <c r="AT110" i="5"/>
  <c r="AS112" i="5"/>
  <c r="AR60" i="40" s="1"/>
  <c r="AS60" i="40" s="1"/>
  <c r="AT112" i="5"/>
  <c r="AS114" i="5"/>
  <c r="AT114" i="5"/>
  <c r="AS116" i="5"/>
  <c r="AR62" i="40" s="1"/>
  <c r="AS62" i="40" s="1"/>
  <c r="AT116" i="5"/>
  <c r="AS118" i="5"/>
  <c r="AT118" i="5"/>
  <c r="AS120" i="5"/>
  <c r="AR64" i="40" s="1"/>
  <c r="AS64" i="40" s="1"/>
  <c r="AT120" i="5"/>
  <c r="AS122" i="5"/>
  <c r="AR65" i="40" s="1"/>
  <c r="AS65" i="40" s="1"/>
  <c r="AT122" i="5"/>
  <c r="AS124" i="5"/>
  <c r="AR66" i="40" s="1"/>
  <c r="AS66" i="40" s="1"/>
  <c r="AT124" i="5"/>
  <c r="AS126" i="5"/>
  <c r="AR67" i="40" s="1"/>
  <c r="AS67" i="40" s="1"/>
  <c r="AT126" i="5"/>
  <c r="AS128" i="5"/>
  <c r="AR68" i="40" s="1"/>
  <c r="AS68" i="40" s="1"/>
  <c r="AT128" i="5"/>
  <c r="AU128" i="5"/>
  <c r="BO68" i="6" s="1"/>
  <c r="BP68" i="6" s="1"/>
  <c r="AS130" i="5"/>
  <c r="AT130" i="5"/>
  <c r="AS132" i="5"/>
  <c r="AR70" i="40" s="1"/>
  <c r="AS70" i="40" s="1"/>
  <c r="AT132" i="5"/>
  <c r="AU132" i="5" s="1"/>
  <c r="BO70" i="6" s="1"/>
  <c r="BP70" i="6" s="1"/>
  <c r="AS134" i="5"/>
  <c r="AT134" i="5"/>
  <c r="AT104" i="5"/>
  <c r="AS104" i="5"/>
  <c r="AR56" i="40" s="1"/>
  <c r="AS56" i="40" s="1"/>
  <c r="AT102" i="5"/>
  <c r="AS102" i="5"/>
  <c r="AR55" i="40" s="1"/>
  <c r="AS55" i="40" s="1"/>
  <c r="AT100" i="5"/>
  <c r="AS100" i="5"/>
  <c r="AR54" i="40" s="1"/>
  <c r="AS54" i="40" s="1"/>
  <c r="AT98" i="5"/>
  <c r="AS98" i="5"/>
  <c r="AR53" i="40" s="1"/>
  <c r="AS53" i="40" s="1"/>
  <c r="AT96" i="5"/>
  <c r="AS96" i="5"/>
  <c r="AR52" i="40" s="1"/>
  <c r="AS52" i="40" s="1"/>
  <c r="AT94" i="5"/>
  <c r="AS94" i="5"/>
  <c r="AR51" i="40" s="1"/>
  <c r="AS51" i="40" s="1"/>
  <c r="AT92" i="5"/>
  <c r="AS92" i="5"/>
  <c r="AR50" i="40" s="1"/>
  <c r="AS50" i="40" s="1"/>
  <c r="AT90" i="5"/>
  <c r="AS90" i="5"/>
  <c r="AR49" i="40" s="1"/>
  <c r="AS49" i="40" s="1"/>
  <c r="AT88" i="5"/>
  <c r="AS88" i="5"/>
  <c r="AR48" i="40" s="1"/>
  <c r="AS48" i="40" s="1"/>
  <c r="AT86" i="5"/>
  <c r="AS86" i="5"/>
  <c r="AR47" i="40" s="1"/>
  <c r="AS47" i="40" s="1"/>
  <c r="C138" i="5"/>
  <c r="C136" i="5"/>
  <c r="C134" i="5"/>
  <c r="C132" i="5"/>
  <c r="C130" i="5"/>
  <c r="C128" i="5"/>
  <c r="C126" i="5"/>
  <c r="C124" i="5"/>
  <c r="C122" i="5"/>
  <c r="C120" i="5"/>
  <c r="C118" i="5"/>
  <c r="C116" i="5"/>
  <c r="C114" i="5"/>
  <c r="C112" i="5"/>
  <c r="C110" i="5"/>
  <c r="C108" i="5"/>
  <c r="C106" i="5"/>
  <c r="C104" i="5"/>
  <c r="C102" i="5"/>
  <c r="C100" i="5"/>
  <c r="C98" i="5"/>
  <c r="C96" i="5"/>
  <c r="C94" i="5"/>
  <c r="C92" i="5"/>
  <c r="C90" i="5"/>
  <c r="C88" i="5"/>
  <c r="C86" i="5"/>
  <c r="C84" i="5"/>
  <c r="C82" i="5"/>
  <c r="C80" i="5"/>
  <c r="C78" i="5"/>
  <c r="C76" i="5"/>
  <c r="C74" i="5"/>
  <c r="C72" i="5"/>
  <c r="C70" i="5"/>
  <c r="C68" i="5"/>
  <c r="C66" i="5"/>
  <c r="C64" i="5"/>
  <c r="C62" i="5"/>
  <c r="C60" i="5"/>
  <c r="C58" i="5"/>
  <c r="C56" i="5"/>
  <c r="C54" i="5"/>
  <c r="C52" i="5"/>
  <c r="C50" i="5"/>
  <c r="C48" i="5"/>
  <c r="C46" i="5"/>
  <c r="C44" i="5"/>
  <c r="C42" i="5"/>
  <c r="C40" i="5"/>
  <c r="AU96" i="5" l="1"/>
  <c r="BO52" i="6" s="1"/>
  <c r="BP52" i="6" s="1"/>
  <c r="AU116" i="5"/>
  <c r="BO62" i="6" s="1"/>
  <c r="BP62" i="6" s="1"/>
  <c r="AU126" i="5"/>
  <c r="BO67" i="6" s="1"/>
  <c r="BP67" i="6" s="1"/>
  <c r="AU112" i="5"/>
  <c r="BO60" i="6" s="1"/>
  <c r="BP60" i="6" s="1"/>
  <c r="AU100" i="5"/>
  <c r="BO54" i="6" s="1"/>
  <c r="BP54" i="6" s="1"/>
  <c r="AU118" i="5"/>
  <c r="BO63" i="6" s="1"/>
  <c r="BP63" i="6" s="1"/>
  <c r="AR63" i="40"/>
  <c r="AS63" i="40" s="1"/>
  <c r="AU114" i="5"/>
  <c r="BO61" i="6" s="1"/>
  <c r="BP61" i="6" s="1"/>
  <c r="AR61" i="40"/>
  <c r="AS61" i="40" s="1"/>
  <c r="AU110" i="5"/>
  <c r="BO59" i="6" s="1"/>
  <c r="BP59" i="6" s="1"/>
  <c r="O27" i="40"/>
  <c r="P27" i="40" s="1"/>
  <c r="AU130" i="5"/>
  <c r="BO69" i="6" s="1"/>
  <c r="BP69" i="6" s="1"/>
  <c r="AR69" i="40"/>
  <c r="AS69" i="40" s="1"/>
  <c r="AU134" i="5"/>
  <c r="BO71" i="6" s="1"/>
  <c r="BP71" i="6" s="1"/>
  <c r="AR71" i="40"/>
  <c r="AS71" i="40" s="1"/>
  <c r="Z28" i="40"/>
  <c r="AA28" i="40" s="1"/>
  <c r="AE28" i="40"/>
  <c r="AF28" i="40" s="1"/>
  <c r="AJ28" i="40"/>
  <c r="AK28" i="40" s="1"/>
  <c r="AP28" i="40"/>
  <c r="AQ28" i="40" s="1"/>
  <c r="U28" i="40"/>
  <c r="V28" i="40" s="1"/>
  <c r="AE68" i="40"/>
  <c r="AF68" i="40" s="1"/>
  <c r="J65" i="40"/>
  <c r="AE64" i="40"/>
  <c r="AF64" i="40" s="1"/>
  <c r="AE63" i="40"/>
  <c r="AF63" i="40" s="1"/>
  <c r="J63" i="40"/>
  <c r="O59" i="40"/>
  <c r="P59" i="40" s="1"/>
  <c r="AE52" i="40"/>
  <c r="AF52" i="40" s="1"/>
  <c r="AJ50" i="40"/>
  <c r="AK50" i="40" s="1"/>
  <c r="J49" i="40"/>
  <c r="J45" i="40"/>
  <c r="AE44" i="40"/>
  <c r="AF44" i="40" s="1"/>
  <c r="AJ43" i="40"/>
  <c r="AK43" i="40" s="1"/>
  <c r="O43" i="40"/>
  <c r="P43" i="40" s="1"/>
  <c r="AE33" i="40"/>
  <c r="AF33" i="40" s="1"/>
  <c r="AJ31" i="40"/>
  <c r="AK31" i="40" s="1"/>
  <c r="J29" i="40"/>
  <c r="AJ68" i="40"/>
  <c r="AK68" i="40" s="1"/>
  <c r="O65" i="40"/>
  <c r="P65" i="40" s="1"/>
  <c r="AP51" i="40"/>
  <c r="AQ51" i="40" s="1"/>
  <c r="U51" i="40"/>
  <c r="V51" i="40" s="1"/>
  <c r="AP68" i="40"/>
  <c r="AQ68" i="40" s="1"/>
  <c r="U68" i="40"/>
  <c r="V68" i="40" s="1"/>
  <c r="AP66" i="40"/>
  <c r="AQ66" i="40" s="1"/>
  <c r="U66" i="40"/>
  <c r="V66" i="40" s="1"/>
  <c r="AP57" i="40"/>
  <c r="AQ57" i="40" s="1"/>
  <c r="U57" i="40"/>
  <c r="V57" i="40" s="1"/>
  <c r="AP55" i="40"/>
  <c r="AQ55" i="40" s="1"/>
  <c r="U55" i="40"/>
  <c r="V55" i="40" s="1"/>
  <c r="AP53" i="40"/>
  <c r="AQ53" i="40" s="1"/>
  <c r="U53" i="40"/>
  <c r="V53" i="40" s="1"/>
  <c r="AP34" i="40"/>
  <c r="AQ34" i="40" s="1"/>
  <c r="U34" i="40"/>
  <c r="V34" i="40" s="1"/>
  <c r="Z73" i="40"/>
  <c r="AA73" i="40" s="1"/>
  <c r="Z71" i="40"/>
  <c r="AA71" i="40" s="1"/>
  <c r="Z69" i="40"/>
  <c r="AA69" i="40" s="1"/>
  <c r="Z68" i="40"/>
  <c r="AA68" i="40" s="1"/>
  <c r="AU86" i="5"/>
  <c r="BO47" i="6" s="1"/>
  <c r="BP47" i="6" s="1"/>
  <c r="AU90" i="5"/>
  <c r="BO49" i="6" s="1"/>
  <c r="BP49" i="6" s="1"/>
  <c r="AU94" i="5"/>
  <c r="BO51" i="6" s="1"/>
  <c r="BP51" i="6" s="1"/>
  <c r="AU104" i="5"/>
  <c r="BO56" i="6" s="1"/>
  <c r="BP56" i="6" s="1"/>
  <c r="AU120" i="5"/>
  <c r="BO64" i="6" s="1"/>
  <c r="BP64" i="6" s="1"/>
  <c r="J72" i="40"/>
  <c r="AE71" i="40"/>
  <c r="AF71" i="40" s="1"/>
  <c r="AE70" i="40"/>
  <c r="AF70" i="40" s="1"/>
  <c r="AJ63" i="40"/>
  <c r="AK63" i="40" s="1"/>
  <c r="AP50" i="40"/>
  <c r="AQ50" i="40" s="1"/>
  <c r="U49" i="40"/>
  <c r="V49" i="40" s="1"/>
  <c r="AP45" i="40"/>
  <c r="AQ45" i="40" s="1"/>
  <c r="U45" i="40"/>
  <c r="V45" i="40" s="1"/>
  <c r="AJ44" i="40"/>
  <c r="AK44" i="40" s="1"/>
  <c r="AJ33" i="40"/>
  <c r="AK33" i="40" s="1"/>
  <c r="AP31" i="40"/>
  <c r="AQ31" i="40" s="1"/>
  <c r="U29" i="40"/>
  <c r="V29" i="40" s="1"/>
  <c r="AE26" i="40"/>
  <c r="AF26" i="40" s="1"/>
  <c r="AE25" i="40"/>
  <c r="AF25" i="40" s="1"/>
  <c r="J25" i="40"/>
  <c r="AU98" i="5"/>
  <c r="BO53" i="6" s="1"/>
  <c r="BP53" i="6" s="1"/>
  <c r="AU106" i="5"/>
  <c r="BO57" i="6" s="1"/>
  <c r="BP57" i="6" s="1"/>
  <c r="AP52" i="40"/>
  <c r="AQ52" i="40" s="1"/>
  <c r="U52" i="40"/>
  <c r="V52" i="40" s="1"/>
  <c r="Z50" i="40"/>
  <c r="AA50" i="40" s="1"/>
  <c r="AP33" i="40"/>
  <c r="AQ33" i="40" s="1"/>
  <c r="U33" i="40"/>
  <c r="V33" i="40" s="1"/>
  <c r="Z31" i="40"/>
  <c r="AA31" i="40" s="1"/>
  <c r="AE73" i="40"/>
  <c r="AF73" i="40" s="1"/>
  <c r="AE72" i="40"/>
  <c r="AF72" i="40" s="1"/>
  <c r="J70" i="40"/>
  <c r="AE69" i="40"/>
  <c r="AF69" i="40" s="1"/>
  <c r="Z66" i="40"/>
  <c r="AA66" i="40" s="1"/>
  <c r="AP60" i="40"/>
  <c r="AQ60" i="40" s="1"/>
  <c r="U60" i="40"/>
  <c r="V60" i="40" s="1"/>
  <c r="AJ52" i="40"/>
  <c r="AK52" i="40" s="1"/>
  <c r="U50" i="40"/>
  <c r="V50" i="40" s="1"/>
  <c r="AP49" i="40"/>
  <c r="AQ49" i="40" s="1"/>
  <c r="O49" i="40"/>
  <c r="P49" i="40" s="1"/>
  <c r="AJ48" i="40"/>
  <c r="AK48" i="40" s="1"/>
  <c r="U31" i="40"/>
  <c r="V31" i="40" s="1"/>
  <c r="AP29" i="40"/>
  <c r="AQ29" i="40" s="1"/>
  <c r="O29" i="40"/>
  <c r="P29" i="40" s="1"/>
  <c r="AU122" i="5"/>
  <c r="BO65" i="6" s="1"/>
  <c r="BP65" i="6" s="1"/>
  <c r="AU88" i="5"/>
  <c r="BO48" i="6" s="1"/>
  <c r="BP48" i="6" s="1"/>
  <c r="AU92" i="5"/>
  <c r="BO50" i="6" s="1"/>
  <c r="BP50" i="6" s="1"/>
  <c r="AU102" i="5"/>
  <c r="BO55" i="6" s="1"/>
  <c r="BP55" i="6" s="1"/>
  <c r="AU124" i="5"/>
  <c r="BO66" i="6" s="1"/>
  <c r="BP66" i="6" s="1"/>
  <c r="AU108" i="5"/>
  <c r="BO58" i="6" s="1"/>
  <c r="BP58" i="6" s="1"/>
  <c r="J59" i="40"/>
  <c r="Z57" i="40"/>
  <c r="AA57" i="40" s="1"/>
  <c r="Z55" i="40"/>
  <c r="AA55" i="40" s="1"/>
  <c r="Z53" i="40"/>
  <c r="AA53" i="40" s="1"/>
  <c r="Z52" i="40"/>
  <c r="AA52" i="40" s="1"/>
  <c r="AE50" i="40"/>
  <c r="AF50" i="40" s="1"/>
  <c r="J43" i="40"/>
  <c r="Z41" i="40"/>
  <c r="AA41" i="40" s="1"/>
  <c r="AE37" i="40"/>
  <c r="AF37" i="40" s="1"/>
  <c r="Z33" i="40"/>
  <c r="AA33" i="40" s="1"/>
  <c r="AE31" i="40"/>
  <c r="AF31" i="40" s="1"/>
  <c r="AJ73" i="40"/>
  <c r="AK73" i="40" s="1"/>
  <c r="O73" i="40"/>
  <c r="P73" i="40" s="1"/>
  <c r="AJ71" i="40"/>
  <c r="AK71" i="40" s="1"/>
  <c r="O71" i="40"/>
  <c r="P71" i="40" s="1"/>
  <c r="AJ69" i="40"/>
  <c r="AK69" i="40" s="1"/>
  <c r="O69" i="40"/>
  <c r="P69" i="40" s="1"/>
  <c r="AE66" i="40"/>
  <c r="AF66" i="40" s="1"/>
  <c r="AJ65" i="40"/>
  <c r="AK65" i="40" s="1"/>
  <c r="AP63" i="40"/>
  <c r="AQ63" i="40" s="1"/>
  <c r="U63" i="40"/>
  <c r="V63" i="40" s="1"/>
  <c r="Z61" i="40"/>
  <c r="AA61" i="40" s="1"/>
  <c r="AE58" i="40"/>
  <c r="AF58" i="40" s="1"/>
  <c r="AE57" i="40"/>
  <c r="AF57" i="40" s="1"/>
  <c r="AE56" i="40"/>
  <c r="AF56" i="40" s="1"/>
  <c r="J56" i="40"/>
  <c r="AE55" i="40"/>
  <c r="AF55" i="40" s="1"/>
  <c r="AE54" i="40"/>
  <c r="AF54" i="40" s="1"/>
  <c r="J54" i="40"/>
  <c r="AE53" i="40"/>
  <c r="AF53" i="40" s="1"/>
  <c r="AP46" i="40"/>
  <c r="AQ46" i="40" s="1"/>
  <c r="U46" i="40"/>
  <c r="V46" i="40" s="1"/>
  <c r="AP44" i="40"/>
  <c r="AQ44" i="40" s="1"/>
  <c r="U44" i="40"/>
  <c r="V44" i="40" s="1"/>
  <c r="AE42" i="40"/>
  <c r="AF42" i="40" s="1"/>
  <c r="J41" i="40"/>
  <c r="AP30" i="40"/>
  <c r="AQ30" i="40" s="1"/>
  <c r="U30" i="40"/>
  <c r="V30" i="40" s="1"/>
  <c r="AJ26" i="40"/>
  <c r="AK26" i="40" s="1"/>
  <c r="AP73" i="40"/>
  <c r="AQ73" i="40" s="1"/>
  <c r="U73" i="40"/>
  <c r="V73" i="40" s="1"/>
  <c r="AP71" i="40"/>
  <c r="AQ71" i="40" s="1"/>
  <c r="U71" i="40"/>
  <c r="V71" i="40" s="1"/>
  <c r="AP69" i="40"/>
  <c r="AQ69" i="40" s="1"/>
  <c r="U69" i="40"/>
  <c r="V69" i="40" s="1"/>
  <c r="AP67" i="40"/>
  <c r="AQ67" i="40" s="1"/>
  <c r="U67" i="40"/>
  <c r="V67" i="40" s="1"/>
  <c r="AJ66" i="40"/>
  <c r="AK66" i="40" s="1"/>
  <c r="Z63" i="40"/>
  <c r="AA63" i="40" s="1"/>
  <c r="AJ57" i="40"/>
  <c r="AK57" i="40" s="1"/>
  <c r="O57" i="40"/>
  <c r="P57" i="40" s="1"/>
  <c r="AJ55" i="40"/>
  <c r="AK55" i="40" s="1"/>
  <c r="O55" i="40"/>
  <c r="P55" i="40" s="1"/>
  <c r="AJ53" i="40"/>
  <c r="AK53" i="40" s="1"/>
  <c r="O53" i="40"/>
  <c r="P53" i="40" s="1"/>
  <c r="AE49" i="40"/>
  <c r="AF49" i="40" s="1"/>
  <c r="Z47" i="40"/>
  <c r="AA47" i="40" s="1"/>
  <c r="Z44" i="40"/>
  <c r="AA44" i="40" s="1"/>
  <c r="AJ39" i="40"/>
  <c r="AK39" i="40" s="1"/>
  <c r="O39" i="40"/>
  <c r="P39" i="40" s="1"/>
  <c r="AJ36" i="40"/>
  <c r="AK36" i="40" s="1"/>
  <c r="O34" i="40"/>
  <c r="P34" i="40" s="1"/>
  <c r="J27" i="40"/>
  <c r="O63" i="40"/>
  <c r="P63" i="40" s="1"/>
  <c r="AE61" i="40"/>
  <c r="AF61" i="40" s="1"/>
  <c r="Z60" i="40"/>
  <c r="AA60" i="40" s="1"/>
  <c r="AJ58" i="40"/>
  <c r="AK58" i="40" s="1"/>
  <c r="O58" i="40"/>
  <c r="P58" i="40" s="1"/>
  <c r="AJ56" i="40"/>
  <c r="AK56" i="40" s="1"/>
  <c r="AE47" i="40"/>
  <c r="AF47" i="40" s="1"/>
  <c r="J47" i="40"/>
  <c r="Z45" i="40"/>
  <c r="AA45" i="40" s="1"/>
  <c r="O45" i="40"/>
  <c r="P45" i="40" s="1"/>
  <c r="AJ42" i="40"/>
  <c r="AK42" i="40" s="1"/>
  <c r="AE41" i="40"/>
  <c r="AF41" i="40" s="1"/>
  <c r="AP39" i="40"/>
  <c r="AQ39" i="40" s="1"/>
  <c r="U39" i="40"/>
  <c r="V39" i="40" s="1"/>
  <c r="AJ37" i="40"/>
  <c r="AK37" i="40" s="1"/>
  <c r="AP36" i="40"/>
  <c r="AQ36" i="40" s="1"/>
  <c r="U36" i="40"/>
  <c r="V36" i="40" s="1"/>
  <c r="J35" i="40"/>
  <c r="Z34" i="40"/>
  <c r="AA34" i="40" s="1"/>
  <c r="AP32" i="40"/>
  <c r="AQ32" i="40" s="1"/>
  <c r="U32" i="40"/>
  <c r="V32" i="40" s="1"/>
  <c r="J31" i="40"/>
  <c r="Z29" i="40"/>
  <c r="AA29" i="40" s="1"/>
  <c r="AJ25" i="40"/>
  <c r="AK25" i="40" s="1"/>
  <c r="O25" i="40"/>
  <c r="P25" i="40" s="1"/>
  <c r="AJ72" i="40"/>
  <c r="AK72" i="40" s="1"/>
  <c r="AP65" i="40"/>
  <c r="AQ65" i="40" s="1"/>
  <c r="U65" i="40"/>
  <c r="V65" i="40" s="1"/>
  <c r="AJ64" i="40"/>
  <c r="AK64" i="40" s="1"/>
  <c r="O64" i="40"/>
  <c r="P64" i="40" s="1"/>
  <c r="AJ61" i="40"/>
  <c r="AK61" i="40" s="1"/>
  <c r="J61" i="40"/>
  <c r="AE60" i="40"/>
  <c r="AF60" i="40" s="1"/>
  <c r="AP58" i="40"/>
  <c r="AQ58" i="40" s="1"/>
  <c r="U58" i="40"/>
  <c r="V58" i="40" s="1"/>
  <c r="O51" i="40"/>
  <c r="P51" i="40" s="1"/>
  <c r="Z48" i="40"/>
  <c r="AA48" i="40" s="1"/>
  <c r="AJ47" i="40"/>
  <c r="AK47" i="40" s="1"/>
  <c r="O47" i="40"/>
  <c r="P47" i="40" s="1"/>
  <c r="AE45" i="40"/>
  <c r="AF45" i="40" s="1"/>
  <c r="AP42" i="40"/>
  <c r="AQ42" i="40" s="1"/>
  <c r="AJ41" i="40"/>
  <c r="AK41" i="40" s="1"/>
  <c r="O41" i="40"/>
  <c r="P41" i="40" s="1"/>
  <c r="J40" i="40"/>
  <c r="Z39" i="40"/>
  <c r="AA39" i="40" s="1"/>
  <c r="Z36" i="40"/>
  <c r="AA36" i="40" s="1"/>
  <c r="O35" i="40"/>
  <c r="P35" i="40" s="1"/>
  <c r="AP25" i="40"/>
  <c r="AQ25" i="40" s="1"/>
  <c r="U25" i="40"/>
  <c r="V25" i="40" s="1"/>
  <c r="AP72" i="40"/>
  <c r="AQ72" i="40" s="1"/>
  <c r="U72" i="40"/>
  <c r="V72" i="40" s="1"/>
  <c r="J67" i="40"/>
  <c r="Z65" i="40"/>
  <c r="AA65" i="40" s="1"/>
  <c r="AP64" i="40"/>
  <c r="AQ64" i="40" s="1"/>
  <c r="U64" i="40"/>
  <c r="V64" i="40" s="1"/>
  <c r="J57" i="40"/>
  <c r="Z56" i="40"/>
  <c r="AA56" i="40" s="1"/>
  <c r="J55" i="40"/>
  <c r="AJ49" i="40"/>
  <c r="AK49" i="40" s="1"/>
  <c r="AE48" i="40"/>
  <c r="AF48" i="40" s="1"/>
  <c r="AP47" i="40"/>
  <c r="AQ47" i="40" s="1"/>
  <c r="U47" i="40"/>
  <c r="V47" i="40" s="1"/>
  <c r="AP41" i="40"/>
  <c r="AQ41" i="40" s="1"/>
  <c r="U41" i="40"/>
  <c r="V41" i="40" s="1"/>
  <c r="AE39" i="40"/>
  <c r="AF39" i="40" s="1"/>
  <c r="AE36" i="40"/>
  <c r="AF36" i="40" s="1"/>
  <c r="AJ27" i="40"/>
  <c r="AK27" i="40" s="1"/>
  <c r="Z25" i="40"/>
  <c r="AA25" i="40" s="1"/>
  <c r="U42" i="40"/>
  <c r="V42" i="40" s="1"/>
  <c r="O42" i="40"/>
  <c r="P42" i="40" s="1"/>
  <c r="AP38" i="40"/>
  <c r="AQ38" i="40" s="1"/>
  <c r="U38" i="40"/>
  <c r="V38" i="40" s="1"/>
  <c r="AP37" i="40"/>
  <c r="AQ37" i="40" s="1"/>
  <c r="U37" i="40"/>
  <c r="V37" i="40" s="1"/>
  <c r="J37" i="40"/>
  <c r="AJ35" i="40"/>
  <c r="AK35" i="40" s="1"/>
  <c r="AE34" i="40"/>
  <c r="AF34" i="40" s="1"/>
  <c r="J33" i="40"/>
  <c r="O31" i="40"/>
  <c r="P31" i="40" s="1"/>
  <c r="AE29" i="40"/>
  <c r="AF29" i="40" s="1"/>
  <c r="AP26" i="40"/>
  <c r="AQ26" i="40" s="1"/>
  <c r="U26" i="40"/>
  <c r="V26" i="40" s="1"/>
  <c r="O26" i="40"/>
  <c r="P26" i="40" s="1"/>
  <c r="J73" i="40"/>
  <c r="K73" i="40" s="1"/>
  <c r="Z72" i="40"/>
  <c r="AA72" i="40" s="1"/>
  <c r="J71" i="40"/>
  <c r="O67" i="40"/>
  <c r="P67" i="40" s="1"/>
  <c r="AE65" i="40"/>
  <c r="AF65" i="40" s="1"/>
  <c r="Z64" i="40"/>
  <c r="AA64" i="40" s="1"/>
  <c r="AP62" i="40"/>
  <c r="AQ62" i="40" s="1"/>
  <c r="U62" i="40"/>
  <c r="V62" i="40" s="1"/>
  <c r="AP61" i="40"/>
  <c r="AQ61" i="40" s="1"/>
  <c r="U61" i="40"/>
  <c r="V61" i="40" s="1"/>
  <c r="AJ60" i="40"/>
  <c r="AK60" i="40" s="1"/>
  <c r="J60" i="40"/>
  <c r="AE59" i="40"/>
  <c r="AF59" i="40" s="1"/>
  <c r="Z58" i="40"/>
  <c r="AA58" i="40" s="1"/>
  <c r="AP56" i="40"/>
  <c r="AQ56" i="40" s="1"/>
  <c r="U56" i="40"/>
  <c r="V56" i="40" s="1"/>
  <c r="J51" i="40"/>
  <c r="Z49" i="40"/>
  <c r="AA49" i="40" s="1"/>
  <c r="AP48" i="40"/>
  <c r="AQ48" i="40" s="1"/>
  <c r="U48" i="40"/>
  <c r="V48" i="40" s="1"/>
  <c r="O48" i="40"/>
  <c r="P48" i="40" s="1"/>
  <c r="AJ45" i="40"/>
  <c r="AK45" i="40" s="1"/>
  <c r="Z42" i="40"/>
  <c r="AA42" i="40" s="1"/>
  <c r="AP40" i="40"/>
  <c r="AQ40" i="40" s="1"/>
  <c r="U40" i="40"/>
  <c r="V40" i="40" s="1"/>
  <c r="J39" i="40"/>
  <c r="Z37" i="40"/>
  <c r="AA37" i="40" s="1"/>
  <c r="O37" i="40"/>
  <c r="P37" i="40" s="1"/>
  <c r="AJ34" i="40"/>
  <c r="AK34" i="40" s="1"/>
  <c r="O33" i="40"/>
  <c r="P33" i="40" s="1"/>
  <c r="J32" i="40"/>
  <c r="AJ29" i="40"/>
  <c r="AK29" i="40" s="1"/>
  <c r="Z26" i="40"/>
  <c r="AA26" i="40" s="1"/>
  <c r="AJ70" i="40"/>
  <c r="AK70" i="40" s="1"/>
  <c r="O70" i="40"/>
  <c r="P70" i="40" s="1"/>
  <c r="Z67" i="40"/>
  <c r="AA67" i="40" s="1"/>
  <c r="Z62" i="40"/>
  <c r="AA62" i="40" s="1"/>
  <c r="AJ59" i="40"/>
  <c r="AK59" i="40" s="1"/>
  <c r="AJ54" i="40"/>
  <c r="AK54" i="40" s="1"/>
  <c r="O54" i="40"/>
  <c r="P54" i="40" s="1"/>
  <c r="Z51" i="40"/>
  <c r="AA51" i="40" s="1"/>
  <c r="Z46" i="40"/>
  <c r="AA46" i="40" s="1"/>
  <c r="AP43" i="40"/>
  <c r="AQ43" i="40" s="1"/>
  <c r="U43" i="40"/>
  <c r="V43" i="40" s="1"/>
  <c r="Z40" i="40"/>
  <c r="AA40" i="40" s="1"/>
  <c r="Z38" i="40"/>
  <c r="AA38" i="40" s="1"/>
  <c r="AP35" i="40"/>
  <c r="AQ35" i="40" s="1"/>
  <c r="U35" i="40"/>
  <c r="V35" i="40" s="1"/>
  <c r="Z32" i="40"/>
  <c r="AA32" i="40" s="1"/>
  <c r="Z30" i="40"/>
  <c r="AA30" i="40" s="1"/>
  <c r="AP27" i="40"/>
  <c r="AQ27" i="40" s="1"/>
  <c r="U27" i="40"/>
  <c r="V27" i="40" s="1"/>
  <c r="O72" i="40"/>
  <c r="P72" i="40" s="1"/>
  <c r="AP70" i="40"/>
  <c r="AQ70" i="40" s="1"/>
  <c r="U70" i="40"/>
  <c r="V70" i="40" s="1"/>
  <c r="J68" i="40"/>
  <c r="AE67" i="40"/>
  <c r="AF67" i="40" s="1"/>
  <c r="AE62" i="40"/>
  <c r="AF62" i="40" s="1"/>
  <c r="J62" i="40"/>
  <c r="O61" i="40"/>
  <c r="P61" i="40" s="1"/>
  <c r="AP59" i="40"/>
  <c r="AQ59" i="40" s="1"/>
  <c r="U59" i="40"/>
  <c r="V59" i="40" s="1"/>
  <c r="O56" i="40"/>
  <c r="P56" i="40" s="1"/>
  <c r="AP54" i="40"/>
  <c r="AQ54" i="40" s="1"/>
  <c r="U54" i="40"/>
  <c r="V54" i="40" s="1"/>
  <c r="J52" i="40"/>
  <c r="AE51" i="40"/>
  <c r="AF51" i="40" s="1"/>
  <c r="AE46" i="40"/>
  <c r="AF46" i="40" s="1"/>
  <c r="J46" i="40"/>
  <c r="Z43" i="40"/>
  <c r="AA43" i="40" s="1"/>
  <c r="AE40" i="40"/>
  <c r="AF40" i="40" s="1"/>
  <c r="AE38" i="40"/>
  <c r="AF38" i="40" s="1"/>
  <c r="J38" i="40"/>
  <c r="Z35" i="40"/>
  <c r="AA35" i="40" s="1"/>
  <c r="AE32" i="40"/>
  <c r="AF32" i="40" s="1"/>
  <c r="AE30" i="40"/>
  <c r="AF30" i="40" s="1"/>
  <c r="J30" i="40"/>
  <c r="Z27" i="40"/>
  <c r="AA27" i="40" s="1"/>
  <c r="Z70" i="40"/>
  <c r="AA70" i="40" s="1"/>
  <c r="J69" i="40"/>
  <c r="AJ67" i="40"/>
  <c r="AK67" i="40" s="1"/>
  <c r="O66" i="40"/>
  <c r="P66" i="40" s="1"/>
  <c r="J64" i="40"/>
  <c r="AJ62" i="40"/>
  <c r="AK62" i="40" s="1"/>
  <c r="O62" i="40"/>
  <c r="P62" i="40" s="1"/>
  <c r="Z59" i="40"/>
  <c r="AA59" i="40" s="1"/>
  <c r="Z54" i="40"/>
  <c r="AA54" i="40" s="1"/>
  <c r="J53" i="40"/>
  <c r="AJ51" i="40"/>
  <c r="AK51" i="40" s="1"/>
  <c r="O50" i="40"/>
  <c r="P50" i="40" s="1"/>
  <c r="J48" i="40"/>
  <c r="AJ46" i="40"/>
  <c r="AK46" i="40" s="1"/>
  <c r="O46" i="40"/>
  <c r="P46" i="40" s="1"/>
  <c r="AE43" i="40"/>
  <c r="AF43" i="40" s="1"/>
  <c r="AJ40" i="40"/>
  <c r="AK40" i="40" s="1"/>
  <c r="O40" i="40"/>
  <c r="P40" i="40" s="1"/>
  <c r="AJ38" i="40"/>
  <c r="AK38" i="40" s="1"/>
  <c r="AE35" i="40"/>
  <c r="AF35" i="40" s="1"/>
  <c r="AJ32" i="40"/>
  <c r="AK32" i="40" s="1"/>
  <c r="O32" i="40"/>
  <c r="P32" i="40" s="1"/>
  <c r="AJ30" i="40"/>
  <c r="AK30" i="40" s="1"/>
  <c r="AE27" i="40"/>
  <c r="AF27" i="40" s="1"/>
  <c r="J44" i="40"/>
  <c r="O38" i="40"/>
  <c r="P38" i="40" s="1"/>
  <c r="J36" i="40"/>
  <c r="O30" i="40"/>
  <c r="P30" i="40" s="1"/>
  <c r="J28" i="40"/>
  <c r="O68" i="40"/>
  <c r="P68" i="40" s="1"/>
  <c r="J66" i="40"/>
  <c r="O60" i="40"/>
  <c r="P60" i="40" s="1"/>
  <c r="J58" i="40"/>
  <c r="O52" i="40"/>
  <c r="P52" i="40" s="1"/>
  <c r="J50" i="40"/>
  <c r="O44" i="40"/>
  <c r="P44" i="40" s="1"/>
  <c r="J42" i="40"/>
  <c r="O36" i="40"/>
  <c r="P36" i="40" s="1"/>
  <c r="J34" i="40"/>
  <c r="O28" i="40"/>
  <c r="P28" i="40" s="1"/>
  <c r="J26" i="40"/>
  <c r="O73" i="6"/>
  <c r="BQ70" i="6"/>
  <c r="BR70" i="6" s="1"/>
  <c r="BQ68" i="6"/>
  <c r="BR68" i="6" s="1"/>
  <c r="BQ67" i="6"/>
  <c r="BR67" i="6" s="1"/>
  <c r="BQ64" i="6"/>
  <c r="BR64" i="6" s="1"/>
  <c r="BQ60" i="6"/>
  <c r="BR60" i="6" s="1"/>
  <c r="BQ58" i="6"/>
  <c r="BR58" i="6" s="1"/>
  <c r="BQ54" i="6"/>
  <c r="BR54" i="6" s="1"/>
  <c r="BQ53" i="6"/>
  <c r="BR53" i="6" s="1"/>
  <c r="BQ52" i="6"/>
  <c r="BR52" i="6" s="1"/>
  <c r="BQ47" i="6"/>
  <c r="BR47" i="6" s="1"/>
  <c r="N28" i="53"/>
  <c r="D28" i="53"/>
  <c r="N27" i="53"/>
  <c r="D27" i="53"/>
  <c r="N19" i="53"/>
  <c r="N18" i="53"/>
  <c r="N17" i="53"/>
  <c r="N16" i="53"/>
  <c r="N15" i="53"/>
  <c r="N14" i="53"/>
  <c r="N13" i="53"/>
  <c r="R8" i="53"/>
  <c r="P8" i="53"/>
  <c r="N8" i="53"/>
  <c r="F8" i="53"/>
  <c r="D8" i="53"/>
  <c r="M27" i="51"/>
  <c r="M26" i="51"/>
  <c r="M25" i="51"/>
  <c r="M24" i="51"/>
  <c r="M23" i="51"/>
  <c r="M22" i="51"/>
  <c r="M21" i="51"/>
  <c r="M20" i="51"/>
  <c r="M19" i="51"/>
  <c r="M18" i="51"/>
  <c r="M17" i="51"/>
  <c r="M16" i="51"/>
  <c r="Q15" i="51"/>
  <c r="N15" i="51"/>
  <c r="M15" i="51"/>
  <c r="G15" i="51"/>
  <c r="D15" i="51"/>
  <c r="N14" i="51"/>
  <c r="M14" i="51"/>
  <c r="D14" i="51"/>
  <c r="R12" i="51"/>
  <c r="Q12" i="51"/>
  <c r="N12" i="51"/>
  <c r="M12" i="51"/>
  <c r="H12" i="51"/>
  <c r="D12" i="51"/>
  <c r="R11" i="51"/>
  <c r="Q11" i="51"/>
  <c r="N11" i="51"/>
  <c r="M11" i="51"/>
  <c r="H11" i="51"/>
  <c r="D11" i="51"/>
  <c r="C6" i="51"/>
  <c r="M6" i="51" s="1"/>
  <c r="N14" i="50"/>
  <c r="N15" i="50"/>
  <c r="N16" i="50"/>
  <c r="N17" i="50"/>
  <c r="N18" i="50"/>
  <c r="N19" i="50"/>
  <c r="N13" i="50"/>
  <c r="E3" i="2"/>
  <c r="P8" i="50"/>
  <c r="F8" i="50"/>
  <c r="N28" i="50"/>
  <c r="D28" i="50"/>
  <c r="N27" i="50"/>
  <c r="D27" i="50"/>
  <c r="R8" i="50"/>
  <c r="N8" i="50"/>
  <c r="D8" i="50"/>
  <c r="BQ62" i="6" l="1"/>
  <c r="BR62" i="6" s="1"/>
  <c r="BQ48" i="6"/>
  <c r="BR48" i="6" s="1"/>
  <c r="BQ57" i="6"/>
  <c r="BR57" i="6" s="1"/>
  <c r="BQ56" i="6"/>
  <c r="BR56" i="6" s="1"/>
  <c r="BQ61" i="6"/>
  <c r="BR61" i="6" s="1"/>
  <c r="BQ49" i="6"/>
  <c r="BR49" i="6" s="1"/>
  <c r="BQ59" i="6"/>
  <c r="BR59" i="6" s="1"/>
  <c r="BQ63" i="6"/>
  <c r="BR63" i="6" s="1"/>
  <c r="BQ50" i="6"/>
  <c r="BR50" i="6" s="1"/>
  <c r="BQ71" i="6"/>
  <c r="BR71" i="6" s="1"/>
  <c r="BQ69" i="6"/>
  <c r="BR69" i="6" s="1"/>
  <c r="AT50" i="40"/>
  <c r="AU50" i="40" s="1"/>
  <c r="K50" i="40"/>
  <c r="K36" i="40"/>
  <c r="K46" i="40"/>
  <c r="K26" i="40"/>
  <c r="K42" i="40"/>
  <c r="AT58" i="40"/>
  <c r="AU58" i="40" s="1"/>
  <c r="K58" i="40"/>
  <c r="K28" i="40"/>
  <c r="K44" i="40"/>
  <c r="K48" i="40"/>
  <c r="AT48" i="40"/>
  <c r="AU48" i="40" s="1"/>
  <c r="K64" i="40"/>
  <c r="AT64" i="40"/>
  <c r="AU64" i="40" s="1"/>
  <c r="AT62" i="40"/>
  <c r="AU62" i="40" s="1"/>
  <c r="K62" i="40"/>
  <c r="K32" i="40"/>
  <c r="AT71" i="40"/>
  <c r="AU71" i="40" s="1"/>
  <c r="K71" i="40"/>
  <c r="K33" i="40"/>
  <c r="AT55" i="40"/>
  <c r="AU55" i="40" s="1"/>
  <c r="K55" i="40"/>
  <c r="K31" i="40"/>
  <c r="K35" i="40"/>
  <c r="AT54" i="40"/>
  <c r="AU54" i="40" s="1"/>
  <c r="K54" i="40"/>
  <c r="AT59" i="40"/>
  <c r="AU59" i="40" s="1"/>
  <c r="K59" i="40"/>
  <c r="K72" i="40"/>
  <c r="K45" i="40"/>
  <c r="AT65" i="40"/>
  <c r="AU65" i="40" s="1"/>
  <c r="K65" i="40"/>
  <c r="AT52" i="40"/>
  <c r="AU52" i="40" s="1"/>
  <c r="K52" i="40"/>
  <c r="K39" i="40"/>
  <c r="K41" i="40"/>
  <c r="AT49" i="40"/>
  <c r="AU49" i="40" s="1"/>
  <c r="K49" i="40"/>
  <c r="AT63" i="40"/>
  <c r="AU63" i="40" s="1"/>
  <c r="K63" i="40"/>
  <c r="K34" i="40"/>
  <c r="AT66" i="40"/>
  <c r="AU66" i="40" s="1"/>
  <c r="K66" i="40"/>
  <c r="K30" i="40"/>
  <c r="K38" i="40"/>
  <c r="AT51" i="40"/>
  <c r="AU51" i="40" s="1"/>
  <c r="K51" i="40"/>
  <c r="AT57" i="40"/>
  <c r="AU57" i="40" s="1"/>
  <c r="K57" i="40"/>
  <c r="AT67" i="40"/>
  <c r="AU67" i="40" s="1"/>
  <c r="K67" i="40"/>
  <c r="K40" i="40"/>
  <c r="AT61" i="40"/>
  <c r="AU61" i="40" s="1"/>
  <c r="K61" i="40"/>
  <c r="AT47" i="40"/>
  <c r="AU47" i="40" s="1"/>
  <c r="K47" i="40"/>
  <c r="K27" i="40"/>
  <c r="K43" i="40"/>
  <c r="K25" i="40"/>
  <c r="K29" i="40"/>
  <c r="AT53" i="40"/>
  <c r="AU53" i="40" s="1"/>
  <c r="K53" i="40"/>
  <c r="K69" i="40"/>
  <c r="AT69" i="40"/>
  <c r="AU69" i="40" s="1"/>
  <c r="AT68" i="40"/>
  <c r="AU68" i="40" s="1"/>
  <c r="K68" i="40"/>
  <c r="K60" i="40"/>
  <c r="AT60" i="40"/>
  <c r="AU60" i="40" s="1"/>
  <c r="K37" i="40"/>
  <c r="K56" i="40"/>
  <c r="AT56" i="40"/>
  <c r="AU56" i="40" s="1"/>
  <c r="AT70" i="40"/>
  <c r="AU70" i="40" s="1"/>
  <c r="K70" i="40"/>
  <c r="BQ65" i="6"/>
  <c r="BR65" i="6" s="1"/>
  <c r="BQ66" i="6"/>
  <c r="BR66" i="6" s="1"/>
  <c r="BQ51" i="6"/>
  <c r="BR51" i="6" s="1"/>
  <c r="BQ55" i="6"/>
  <c r="BR55" i="6" s="1"/>
  <c r="H8" i="53"/>
  <c r="H8" i="50"/>
  <c r="AT12" i="5" l="1"/>
  <c r="AS12" i="5"/>
  <c r="AR10" i="40" s="1"/>
  <c r="AS10" i="40" s="1"/>
  <c r="AU12" i="5" l="1"/>
  <c r="AT14" i="5"/>
  <c r="AT16" i="5"/>
  <c r="AT18" i="5"/>
  <c r="AT20" i="5"/>
  <c r="AT22" i="5"/>
  <c r="AT24" i="5"/>
  <c r="AT26" i="5"/>
  <c r="AT28" i="5"/>
  <c r="AT30" i="5"/>
  <c r="AT32" i="5"/>
  <c r="AT34" i="5"/>
  <c r="AT36" i="5"/>
  <c r="AT38" i="5"/>
  <c r="AT40" i="5"/>
  <c r="AT42" i="5"/>
  <c r="AT44" i="5"/>
  <c r="AT46" i="5"/>
  <c r="AT48" i="5"/>
  <c r="AT50" i="5"/>
  <c r="AT52" i="5"/>
  <c r="AT54" i="5"/>
  <c r="AT56" i="5"/>
  <c r="AT58" i="5"/>
  <c r="AT60" i="5"/>
  <c r="AT62" i="5"/>
  <c r="AT64" i="5"/>
  <c r="AT66" i="5"/>
  <c r="AT68" i="5"/>
  <c r="AT70" i="5"/>
  <c r="AT72" i="5"/>
  <c r="AT74" i="5"/>
  <c r="AT76" i="5"/>
  <c r="AT78" i="5"/>
  <c r="AT80" i="5"/>
  <c r="AT82" i="5"/>
  <c r="AT84" i="5"/>
  <c r="AT136" i="5"/>
  <c r="AT138" i="5"/>
  <c r="AS16" i="5"/>
  <c r="AR12" i="40" s="1"/>
  <c r="AS12" i="40" s="1"/>
  <c r="AS18" i="5"/>
  <c r="AR13" i="40" s="1"/>
  <c r="AS13" i="40" s="1"/>
  <c r="AS20" i="5"/>
  <c r="AR14" i="40" s="1"/>
  <c r="AS14" i="40" s="1"/>
  <c r="AS22" i="5"/>
  <c r="AR15" i="40" s="1"/>
  <c r="AS15" i="40" s="1"/>
  <c r="AS24" i="5"/>
  <c r="AR16" i="40" s="1"/>
  <c r="AS16" i="40" s="1"/>
  <c r="AS26" i="5"/>
  <c r="AR17" i="40" s="1"/>
  <c r="AS17" i="40" s="1"/>
  <c r="AS28" i="5"/>
  <c r="AR18" i="40" s="1"/>
  <c r="AS18" i="40" s="1"/>
  <c r="AS30" i="5"/>
  <c r="AR19" i="40" s="1"/>
  <c r="AS19" i="40" s="1"/>
  <c r="AS32" i="5"/>
  <c r="AR20" i="40" s="1"/>
  <c r="AS20" i="40" s="1"/>
  <c r="AS34" i="5"/>
  <c r="AR21" i="40" s="1"/>
  <c r="AS21" i="40" s="1"/>
  <c r="AS36" i="5"/>
  <c r="AR22" i="40" s="1"/>
  <c r="AS22" i="40" s="1"/>
  <c r="AS38" i="5"/>
  <c r="AS40" i="5"/>
  <c r="AR24" i="40" s="1"/>
  <c r="AS24" i="40" s="1"/>
  <c r="AS42" i="5"/>
  <c r="AR25" i="40" s="1"/>
  <c r="AS44" i="5"/>
  <c r="AR26" i="40" s="1"/>
  <c r="AS46" i="5"/>
  <c r="AS48" i="5"/>
  <c r="AR28" i="40" s="1"/>
  <c r="AS50" i="5"/>
  <c r="AR29" i="40" s="1"/>
  <c r="AS52" i="5"/>
  <c r="AR30" i="40" s="1"/>
  <c r="AS54" i="5"/>
  <c r="AR31" i="40" s="1"/>
  <c r="AS56" i="5"/>
  <c r="AR32" i="40" s="1"/>
  <c r="AS58" i="5"/>
  <c r="AR33" i="40" s="1"/>
  <c r="AS60" i="5"/>
  <c r="AR34" i="40" s="1"/>
  <c r="AS62" i="5"/>
  <c r="AR35" i="40" s="1"/>
  <c r="AS64" i="5"/>
  <c r="AR36" i="40" s="1"/>
  <c r="AS66" i="5"/>
  <c r="AR37" i="40" s="1"/>
  <c r="AS68" i="5"/>
  <c r="AR38" i="40" s="1"/>
  <c r="AS70" i="5"/>
  <c r="AR39" i="40" s="1"/>
  <c r="AS72" i="5"/>
  <c r="AR40" i="40" s="1"/>
  <c r="AS74" i="5"/>
  <c r="AR41" i="40" s="1"/>
  <c r="AS76" i="5"/>
  <c r="AR42" i="40" s="1"/>
  <c r="AS78" i="5"/>
  <c r="AR43" i="40" s="1"/>
  <c r="AS80" i="5"/>
  <c r="AR44" i="40" s="1"/>
  <c r="AS82" i="5"/>
  <c r="AR45" i="40" s="1"/>
  <c r="AS84" i="5"/>
  <c r="AR46" i="40" s="1"/>
  <c r="AS136" i="5"/>
  <c r="AR72" i="40" s="1"/>
  <c r="AS72" i="40" s="1"/>
  <c r="AS138" i="5"/>
  <c r="AR73" i="40" s="1"/>
  <c r="AS73" i="40" s="1"/>
  <c r="AS14" i="5"/>
  <c r="AR11" i="40" s="1"/>
  <c r="AS11" i="40" s="1"/>
  <c r="AS40" i="40" l="1"/>
  <c r="AT40" i="40"/>
  <c r="AU40" i="40" s="1"/>
  <c r="AS36" i="40"/>
  <c r="AT36" i="40"/>
  <c r="AU36" i="40" s="1"/>
  <c r="AS28" i="40"/>
  <c r="AT28" i="40"/>
  <c r="AU28" i="40" s="1"/>
  <c r="AS43" i="40"/>
  <c r="AT43" i="40"/>
  <c r="AU43" i="40" s="1"/>
  <c r="AS39" i="40"/>
  <c r="AT39" i="40"/>
  <c r="AU39" i="40" s="1"/>
  <c r="AS35" i="40"/>
  <c r="AT35" i="40"/>
  <c r="AU35" i="40" s="1"/>
  <c r="AS31" i="40"/>
  <c r="AT31" i="40"/>
  <c r="AU31" i="40" s="1"/>
  <c r="AU46" i="5"/>
  <c r="BO27" i="6" s="1"/>
  <c r="AR27" i="40"/>
  <c r="AU38" i="5"/>
  <c r="AR23" i="40"/>
  <c r="AS23" i="40" s="1"/>
  <c r="AS46" i="40"/>
  <c r="AT46" i="40"/>
  <c r="AU46" i="40" s="1"/>
  <c r="AS42" i="40"/>
  <c r="AT42" i="40"/>
  <c r="AU42" i="40" s="1"/>
  <c r="AS38" i="40"/>
  <c r="AT38" i="40"/>
  <c r="AU38" i="40" s="1"/>
  <c r="AS34" i="40"/>
  <c r="AT34" i="40"/>
  <c r="AU34" i="40" s="1"/>
  <c r="AS30" i="40"/>
  <c r="AT30" i="40"/>
  <c r="AU30" i="40" s="1"/>
  <c r="AS26" i="40"/>
  <c r="AT26" i="40"/>
  <c r="AU26" i="40" s="1"/>
  <c r="AS44" i="40"/>
  <c r="AT44" i="40"/>
  <c r="AU44" i="40" s="1"/>
  <c r="AS32" i="40"/>
  <c r="AT32" i="40"/>
  <c r="AU32" i="40" s="1"/>
  <c r="AS45" i="40"/>
  <c r="AT45" i="40"/>
  <c r="AU45" i="40" s="1"/>
  <c r="AS41" i="40"/>
  <c r="AT41" i="40"/>
  <c r="AU41" i="40" s="1"/>
  <c r="AS37" i="40"/>
  <c r="AT37" i="40"/>
  <c r="AU37" i="40" s="1"/>
  <c r="AS33" i="40"/>
  <c r="AT33" i="40"/>
  <c r="AU33" i="40" s="1"/>
  <c r="AS29" i="40"/>
  <c r="AT29" i="40"/>
  <c r="AU29" i="40" s="1"/>
  <c r="AS25" i="40"/>
  <c r="AT25" i="40"/>
  <c r="AU25" i="40" s="1"/>
  <c r="AT72" i="40"/>
  <c r="AU72" i="40" s="1"/>
  <c r="AT73" i="40"/>
  <c r="AU73" i="40" s="1"/>
  <c r="BP27" i="6"/>
  <c r="BQ27" i="6"/>
  <c r="BR27" i="6" s="1"/>
  <c r="AU64" i="5"/>
  <c r="BO36" i="6" s="1"/>
  <c r="AU32" i="5"/>
  <c r="AU136" i="5"/>
  <c r="BO72" i="6" s="1"/>
  <c r="AU78" i="5"/>
  <c r="BO43" i="6" s="1"/>
  <c r="AU70" i="5"/>
  <c r="BO39" i="6" s="1"/>
  <c r="AU62" i="5"/>
  <c r="BO35" i="6" s="1"/>
  <c r="AU54" i="5"/>
  <c r="BO31" i="6" s="1"/>
  <c r="AU30" i="5"/>
  <c r="AU74" i="5"/>
  <c r="BO41" i="6" s="1"/>
  <c r="AU66" i="5"/>
  <c r="BO37" i="6" s="1"/>
  <c r="AU58" i="5"/>
  <c r="BO33" i="6" s="1"/>
  <c r="AU34" i="5"/>
  <c r="AU26" i="5"/>
  <c r="AU60" i="5"/>
  <c r="BO34" i="6" s="1"/>
  <c r="AU28" i="5"/>
  <c r="AU56" i="5"/>
  <c r="BO32" i="6" s="1"/>
  <c r="AU24" i="5"/>
  <c r="AU22" i="5"/>
  <c r="AU84" i="5"/>
  <c r="BO46" i="6" s="1"/>
  <c r="AU52" i="5"/>
  <c r="BO30" i="6" s="1"/>
  <c r="AU20" i="5"/>
  <c r="AU82" i="5"/>
  <c r="BO45" i="6" s="1"/>
  <c r="AU50" i="5"/>
  <c r="BO29" i="6" s="1"/>
  <c r="AU18" i="5"/>
  <c r="AU80" i="5"/>
  <c r="BO44" i="6" s="1"/>
  <c r="AU48" i="5"/>
  <c r="BO28" i="6" s="1"/>
  <c r="AU16" i="5"/>
  <c r="AU76" i="5"/>
  <c r="BO42" i="6" s="1"/>
  <c r="AU44" i="5"/>
  <c r="BO26" i="6" s="1"/>
  <c r="AU42" i="5"/>
  <c r="BO25" i="6" s="1"/>
  <c r="AU72" i="5"/>
  <c r="BO40" i="6" s="1"/>
  <c r="AU40" i="5"/>
  <c r="AU14" i="5"/>
  <c r="AU68" i="5"/>
  <c r="BO38" i="6" s="1"/>
  <c r="AU36" i="5"/>
  <c r="AU138" i="5"/>
  <c r="BO73" i="6" s="1"/>
  <c r="AS27" i="40" l="1"/>
  <c r="AT27" i="40"/>
  <c r="AU27" i="40" s="1"/>
  <c r="BP38" i="6"/>
  <c r="BQ38" i="6"/>
  <c r="BR38" i="6" s="1"/>
  <c r="BP28" i="6"/>
  <c r="BQ28" i="6"/>
  <c r="BR28" i="6" s="1"/>
  <c r="BP37" i="6"/>
  <c r="BQ37" i="6"/>
  <c r="BR37" i="6" s="1"/>
  <c r="BP26" i="6"/>
  <c r="BQ26" i="6"/>
  <c r="BR26" i="6" s="1"/>
  <c r="BP39" i="6"/>
  <c r="BQ39" i="6"/>
  <c r="BR39" i="6" s="1"/>
  <c r="BP42" i="6"/>
  <c r="BQ42" i="6"/>
  <c r="BR42" i="6" s="1"/>
  <c r="BP30" i="6"/>
  <c r="BQ30" i="6"/>
  <c r="BR30" i="6" s="1"/>
  <c r="BP32" i="6"/>
  <c r="BQ32" i="6"/>
  <c r="BR32" i="6" s="1"/>
  <c r="BP43" i="6"/>
  <c r="BQ43" i="6"/>
  <c r="BR43" i="6" s="1"/>
  <c r="BP25" i="6"/>
  <c r="BQ25" i="6"/>
  <c r="BR25" i="6" s="1"/>
  <c r="BP45" i="6"/>
  <c r="BQ45" i="6"/>
  <c r="BR45" i="6" s="1"/>
  <c r="BP34" i="6"/>
  <c r="BQ34" i="6"/>
  <c r="BR34" i="6" s="1"/>
  <c r="BP35" i="6"/>
  <c r="BQ35" i="6"/>
  <c r="BR35" i="6" s="1"/>
  <c r="BP44" i="6"/>
  <c r="BQ44" i="6"/>
  <c r="BR44" i="6" s="1"/>
  <c r="BP41" i="6"/>
  <c r="BQ41" i="6"/>
  <c r="BR41" i="6" s="1"/>
  <c r="BP36" i="6"/>
  <c r="BQ36" i="6"/>
  <c r="BR36" i="6" s="1"/>
  <c r="BP40" i="6"/>
  <c r="BQ40" i="6"/>
  <c r="BR40" i="6" s="1"/>
  <c r="BP29" i="6"/>
  <c r="BQ29" i="6"/>
  <c r="BR29" i="6" s="1"/>
  <c r="BP46" i="6"/>
  <c r="BQ46" i="6"/>
  <c r="BR46" i="6" s="1"/>
  <c r="BP33" i="6"/>
  <c r="BQ33" i="6"/>
  <c r="BR33" i="6" s="1"/>
  <c r="BP31" i="6"/>
  <c r="BQ31" i="6"/>
  <c r="BR31" i="6" s="1"/>
  <c r="BP72" i="6"/>
  <c r="BQ72" i="6"/>
  <c r="BR72" i="6" s="1"/>
  <c r="BP73" i="6"/>
  <c r="BQ73" i="6"/>
  <c r="BR73" i="6" s="1"/>
  <c r="AX3" i="6"/>
  <c r="A74" i="40" l="1"/>
  <c r="AN11" i="40"/>
  <c r="AO11" i="40"/>
  <c r="AN12" i="40"/>
  <c r="AO12" i="40"/>
  <c r="AN13" i="40"/>
  <c r="AO13" i="40"/>
  <c r="AN14" i="40"/>
  <c r="AO14" i="40"/>
  <c r="AN15" i="40"/>
  <c r="AO15" i="40"/>
  <c r="AN16" i="40"/>
  <c r="AO16" i="40"/>
  <c r="AN17" i="40"/>
  <c r="AO17" i="40"/>
  <c r="AN18" i="40"/>
  <c r="AO18" i="40"/>
  <c r="AN19" i="40"/>
  <c r="AO19" i="40"/>
  <c r="AN20" i="40"/>
  <c r="AO20" i="40"/>
  <c r="AN21" i="40"/>
  <c r="AO21" i="40"/>
  <c r="AN22" i="40"/>
  <c r="AO22" i="40"/>
  <c r="AN23" i="40"/>
  <c r="AO23" i="40"/>
  <c r="AN24" i="40"/>
  <c r="AO24" i="40"/>
  <c r="AN10" i="40"/>
  <c r="AO10" i="40"/>
  <c r="AG11" i="40"/>
  <c r="AH11" i="40"/>
  <c r="AI11" i="40"/>
  <c r="AG12" i="40"/>
  <c r="AH12" i="40"/>
  <c r="AI12" i="40"/>
  <c r="AG13" i="40"/>
  <c r="AH13" i="40"/>
  <c r="AI13" i="40"/>
  <c r="AG14" i="40"/>
  <c r="AH14" i="40"/>
  <c r="AI14" i="40"/>
  <c r="AG15" i="40"/>
  <c r="AH15" i="40"/>
  <c r="AI15" i="40"/>
  <c r="AG16" i="40"/>
  <c r="AH16" i="40"/>
  <c r="AI16" i="40"/>
  <c r="AG17" i="40"/>
  <c r="AH17" i="40"/>
  <c r="AI17" i="40"/>
  <c r="AG18" i="40"/>
  <c r="AH18" i="40"/>
  <c r="AI18" i="40"/>
  <c r="AG19" i="40"/>
  <c r="AH19" i="40"/>
  <c r="AI19" i="40"/>
  <c r="AG20" i="40"/>
  <c r="AH20" i="40"/>
  <c r="AI20" i="40"/>
  <c r="AG21" i="40"/>
  <c r="AH21" i="40"/>
  <c r="AI21" i="40"/>
  <c r="AG22" i="40"/>
  <c r="AH22" i="40"/>
  <c r="AI22" i="40"/>
  <c r="AG23" i="40"/>
  <c r="AH23" i="40"/>
  <c r="AI23" i="40"/>
  <c r="AG24" i="40"/>
  <c r="AH24" i="40"/>
  <c r="AI24" i="40"/>
  <c r="AH10" i="40"/>
  <c r="AI10" i="40"/>
  <c r="AG10" i="40"/>
  <c r="AB11" i="40"/>
  <c r="AC11" i="40"/>
  <c r="AD11" i="40"/>
  <c r="AB12" i="40"/>
  <c r="AC12" i="40"/>
  <c r="AD12" i="40"/>
  <c r="AB13" i="40"/>
  <c r="AC13" i="40"/>
  <c r="AD13" i="40"/>
  <c r="AB14" i="40"/>
  <c r="AC14" i="40"/>
  <c r="AD14" i="40"/>
  <c r="AB15" i="40"/>
  <c r="AC15" i="40"/>
  <c r="AD15" i="40"/>
  <c r="AB16" i="40"/>
  <c r="AC16" i="40"/>
  <c r="AD16" i="40"/>
  <c r="AB17" i="40"/>
  <c r="AC17" i="40"/>
  <c r="AD17" i="40"/>
  <c r="AB18" i="40"/>
  <c r="AC18" i="40"/>
  <c r="AD18" i="40"/>
  <c r="AB19" i="40"/>
  <c r="AC19" i="40"/>
  <c r="AD19" i="40"/>
  <c r="AB20" i="40"/>
  <c r="AC20" i="40"/>
  <c r="AD20" i="40"/>
  <c r="AB21" i="40"/>
  <c r="AC21" i="40"/>
  <c r="AD21" i="40"/>
  <c r="AB22" i="40"/>
  <c r="AC22" i="40"/>
  <c r="AD22" i="40"/>
  <c r="AB23" i="40"/>
  <c r="AC23" i="40"/>
  <c r="AD23" i="40"/>
  <c r="AB24" i="40"/>
  <c r="AC24" i="40"/>
  <c r="AD24" i="40"/>
  <c r="AC10" i="40"/>
  <c r="AD10" i="40"/>
  <c r="AB10" i="40"/>
  <c r="W11" i="40"/>
  <c r="X11" i="40"/>
  <c r="Y11" i="40"/>
  <c r="W12" i="40"/>
  <c r="X12" i="40"/>
  <c r="Y12" i="40"/>
  <c r="W13" i="40"/>
  <c r="X13" i="40"/>
  <c r="Y13" i="40"/>
  <c r="W14" i="40"/>
  <c r="X14" i="40"/>
  <c r="Y14" i="40"/>
  <c r="W15" i="40"/>
  <c r="X15" i="40"/>
  <c r="Y15" i="40"/>
  <c r="W16" i="40"/>
  <c r="X16" i="40"/>
  <c r="Y16" i="40"/>
  <c r="W17" i="40"/>
  <c r="X17" i="40"/>
  <c r="Y17" i="40"/>
  <c r="W18" i="40"/>
  <c r="X18" i="40"/>
  <c r="Y18" i="40"/>
  <c r="W19" i="40"/>
  <c r="X19" i="40"/>
  <c r="Y19" i="40"/>
  <c r="W20" i="40"/>
  <c r="X20" i="40"/>
  <c r="Y20" i="40"/>
  <c r="W21" i="40"/>
  <c r="X21" i="40"/>
  <c r="Y21" i="40"/>
  <c r="W22" i="40"/>
  <c r="X22" i="40"/>
  <c r="Y22" i="40"/>
  <c r="W23" i="40"/>
  <c r="X23" i="40"/>
  <c r="Y23" i="40"/>
  <c r="W24" i="40"/>
  <c r="X24" i="40"/>
  <c r="Y24" i="40"/>
  <c r="X10" i="40"/>
  <c r="Y10" i="40"/>
  <c r="W10" i="40"/>
  <c r="R11" i="40"/>
  <c r="S11" i="40"/>
  <c r="T11" i="40"/>
  <c r="R12" i="40"/>
  <c r="S12" i="40"/>
  <c r="T12" i="40"/>
  <c r="R13" i="40"/>
  <c r="S13" i="40"/>
  <c r="T13" i="40"/>
  <c r="R14" i="40"/>
  <c r="S14" i="40"/>
  <c r="T14" i="40"/>
  <c r="R15" i="40"/>
  <c r="S15" i="40"/>
  <c r="T15" i="40"/>
  <c r="R16" i="40"/>
  <c r="S16" i="40"/>
  <c r="T16" i="40"/>
  <c r="R17" i="40"/>
  <c r="S17" i="40"/>
  <c r="T17" i="40"/>
  <c r="R18" i="40"/>
  <c r="S18" i="40"/>
  <c r="T18" i="40"/>
  <c r="R19" i="40"/>
  <c r="S19" i="40"/>
  <c r="T19" i="40"/>
  <c r="R20" i="40"/>
  <c r="S20" i="40"/>
  <c r="T20" i="40"/>
  <c r="R21" i="40"/>
  <c r="S21" i="40"/>
  <c r="T21" i="40"/>
  <c r="R22" i="40"/>
  <c r="S22" i="40"/>
  <c r="T22" i="40"/>
  <c r="R23" i="40"/>
  <c r="S23" i="40"/>
  <c r="T23" i="40"/>
  <c r="R24" i="40"/>
  <c r="S24" i="40"/>
  <c r="T24" i="40"/>
  <c r="S10" i="40"/>
  <c r="T10" i="40"/>
  <c r="R10" i="40"/>
  <c r="L11" i="40"/>
  <c r="M11" i="40"/>
  <c r="N11" i="40"/>
  <c r="L12" i="40"/>
  <c r="M12" i="40"/>
  <c r="N12" i="40"/>
  <c r="L13" i="40"/>
  <c r="M13" i="40"/>
  <c r="N13" i="40"/>
  <c r="L14" i="40"/>
  <c r="M14" i="40"/>
  <c r="N14" i="40"/>
  <c r="L15" i="40"/>
  <c r="M15" i="40"/>
  <c r="N15" i="40"/>
  <c r="L16" i="40"/>
  <c r="M16" i="40"/>
  <c r="N16" i="40"/>
  <c r="L17" i="40"/>
  <c r="M17" i="40"/>
  <c r="N17" i="40"/>
  <c r="L18" i="40"/>
  <c r="M18" i="40"/>
  <c r="N18" i="40"/>
  <c r="L19" i="40"/>
  <c r="M19" i="40"/>
  <c r="N19" i="40"/>
  <c r="L20" i="40"/>
  <c r="M20" i="40"/>
  <c r="N20" i="40"/>
  <c r="L21" i="40"/>
  <c r="M21" i="40"/>
  <c r="N21" i="40"/>
  <c r="L22" i="40"/>
  <c r="M22" i="40"/>
  <c r="N22" i="40"/>
  <c r="L23" i="40"/>
  <c r="M23" i="40"/>
  <c r="N23" i="40"/>
  <c r="L24" i="40"/>
  <c r="M24" i="40"/>
  <c r="N24" i="40"/>
  <c r="M10" i="40"/>
  <c r="N10" i="40"/>
  <c r="L10" i="40"/>
  <c r="N10" i="6"/>
  <c r="H11" i="40"/>
  <c r="I11" i="40"/>
  <c r="H12" i="40"/>
  <c r="I12" i="40"/>
  <c r="H13" i="40"/>
  <c r="I13" i="40"/>
  <c r="H14" i="40"/>
  <c r="I14" i="40"/>
  <c r="H15" i="40"/>
  <c r="I15" i="40"/>
  <c r="H16" i="40"/>
  <c r="I16" i="40"/>
  <c r="H17" i="40"/>
  <c r="I17" i="40"/>
  <c r="H18" i="40"/>
  <c r="I18" i="40"/>
  <c r="H19" i="40"/>
  <c r="I19" i="40"/>
  <c r="H20" i="40"/>
  <c r="I20" i="40"/>
  <c r="H21" i="40"/>
  <c r="I21" i="40"/>
  <c r="H22" i="40"/>
  <c r="I22" i="40"/>
  <c r="H23" i="40"/>
  <c r="I23" i="40"/>
  <c r="H24" i="40"/>
  <c r="I24" i="40"/>
  <c r="G11" i="40"/>
  <c r="G12" i="40"/>
  <c r="G13" i="40"/>
  <c r="G14" i="40"/>
  <c r="G15" i="40"/>
  <c r="G16" i="40"/>
  <c r="G17" i="40"/>
  <c r="G18" i="40"/>
  <c r="G19" i="40"/>
  <c r="G20" i="40"/>
  <c r="G21" i="40"/>
  <c r="G22" i="40"/>
  <c r="G23" i="40"/>
  <c r="G24" i="40"/>
  <c r="I10" i="40"/>
  <c r="H10" i="40"/>
  <c r="G10" i="40"/>
  <c r="A74" i="6"/>
  <c r="BO24" i="6"/>
  <c r="BO23" i="6"/>
  <c r="BO22" i="6"/>
  <c r="BO21" i="6"/>
  <c r="BO20" i="6"/>
  <c r="BO19" i="6"/>
  <c r="BO18" i="6"/>
  <c r="BO17" i="6"/>
  <c r="J19" i="40" l="1"/>
  <c r="J15" i="40"/>
  <c r="O24" i="40"/>
  <c r="P24" i="40" s="1"/>
  <c r="O20" i="40"/>
  <c r="P20" i="40" s="1"/>
  <c r="O16" i="40"/>
  <c r="P16" i="40" s="1"/>
  <c r="O12" i="40"/>
  <c r="P12" i="40" s="1"/>
  <c r="U23" i="40"/>
  <c r="V23" i="40" s="1"/>
  <c r="U19" i="40"/>
  <c r="V19" i="40" s="1"/>
  <c r="U15" i="40"/>
  <c r="V15" i="40" s="1"/>
  <c r="U11" i="40"/>
  <c r="V11" i="40" s="1"/>
  <c r="U12" i="40"/>
  <c r="V12" i="40" s="1"/>
  <c r="J21" i="40"/>
  <c r="J17" i="40"/>
  <c r="J13" i="40"/>
  <c r="J24" i="40"/>
  <c r="J20" i="40"/>
  <c r="J16" i="40"/>
  <c r="J12" i="40"/>
  <c r="O17" i="40"/>
  <c r="P17" i="40" s="1"/>
  <c r="U24" i="40"/>
  <c r="V24" i="40" s="1"/>
  <c r="J23" i="40"/>
  <c r="O21" i="40"/>
  <c r="P21" i="40" s="1"/>
  <c r="U16" i="40"/>
  <c r="V16" i="40" s="1"/>
  <c r="O13" i="40"/>
  <c r="P13" i="40" s="1"/>
  <c r="U20" i="40"/>
  <c r="V20" i="40" s="1"/>
  <c r="Z10" i="40"/>
  <c r="AA10" i="40" s="1"/>
  <c r="U10" i="40"/>
  <c r="V10" i="40" s="1"/>
  <c r="J10" i="40"/>
  <c r="O10" i="40"/>
  <c r="P10" i="40" s="1"/>
  <c r="J22" i="40"/>
  <c r="J18" i="40"/>
  <c r="J14" i="40"/>
  <c r="O23" i="40"/>
  <c r="P23" i="40" s="1"/>
  <c r="O22" i="40"/>
  <c r="P22" i="40" s="1"/>
  <c r="O19" i="40"/>
  <c r="P19" i="40" s="1"/>
  <c r="O18" i="40"/>
  <c r="P18" i="40" s="1"/>
  <c r="O15" i="40"/>
  <c r="P15" i="40" s="1"/>
  <c r="O14" i="40"/>
  <c r="P14" i="40" s="1"/>
  <c r="Z23" i="40"/>
  <c r="AA23" i="40" s="1"/>
  <c r="Z22" i="40"/>
  <c r="AA22" i="40" s="1"/>
  <c r="Z19" i="40"/>
  <c r="AA19" i="40" s="1"/>
  <c r="Z18" i="40"/>
  <c r="AA18" i="40" s="1"/>
  <c r="Z15" i="40"/>
  <c r="AA15" i="40" s="1"/>
  <c r="Z14" i="40"/>
  <c r="AA14" i="40" s="1"/>
  <c r="Z11" i="40"/>
  <c r="AA11" i="40" s="1"/>
  <c r="AE22" i="40"/>
  <c r="AF22" i="40" s="1"/>
  <c r="AE21" i="40"/>
  <c r="AF21" i="40" s="1"/>
  <c r="AE18" i="40"/>
  <c r="AF18" i="40" s="1"/>
  <c r="AE17" i="40"/>
  <c r="AF17" i="40" s="1"/>
  <c r="AE14" i="40"/>
  <c r="AF14" i="40" s="1"/>
  <c r="AE13" i="40"/>
  <c r="AF13" i="40" s="1"/>
  <c r="AJ10" i="40"/>
  <c r="AK10" i="40" s="1"/>
  <c r="AJ24" i="40"/>
  <c r="AK24" i="40" s="1"/>
  <c r="AJ21" i="40"/>
  <c r="AK21" i="40" s="1"/>
  <c r="AJ20" i="40"/>
  <c r="AK20" i="40" s="1"/>
  <c r="AJ17" i="40"/>
  <c r="AK17" i="40" s="1"/>
  <c r="AJ16" i="40"/>
  <c r="AK16" i="40" s="1"/>
  <c r="AJ13" i="40"/>
  <c r="AK13" i="40" s="1"/>
  <c r="AJ12" i="40"/>
  <c r="AK12" i="40" s="1"/>
  <c r="AP10" i="40"/>
  <c r="AQ10" i="40" s="1"/>
  <c r="AP24" i="40"/>
  <c r="AQ24" i="40" s="1"/>
  <c r="AP23" i="40"/>
  <c r="AQ23" i="40" s="1"/>
  <c r="AP20" i="40"/>
  <c r="AQ20" i="40" s="1"/>
  <c r="AP19" i="40"/>
  <c r="AQ19" i="40" s="1"/>
  <c r="AP16" i="40"/>
  <c r="AQ16" i="40" s="1"/>
  <c r="AP15" i="40"/>
  <c r="AQ15" i="40" s="1"/>
  <c r="AP12" i="40"/>
  <c r="AQ12" i="40" s="1"/>
  <c r="AP11" i="40"/>
  <c r="AQ11" i="40" s="1"/>
  <c r="U22" i="40"/>
  <c r="V22" i="40" s="1"/>
  <c r="U21" i="40"/>
  <c r="V21" i="40" s="1"/>
  <c r="U18" i="40"/>
  <c r="V18" i="40" s="1"/>
  <c r="U17" i="40"/>
  <c r="V17" i="40" s="1"/>
  <c r="U14" i="40"/>
  <c r="V14" i="40" s="1"/>
  <c r="U13" i="40"/>
  <c r="V13" i="40" s="1"/>
  <c r="Z24" i="40"/>
  <c r="AA24" i="40" s="1"/>
  <c r="Z21" i="40"/>
  <c r="AA21" i="40" s="1"/>
  <c r="Z20" i="40"/>
  <c r="AA20" i="40" s="1"/>
  <c r="Z17" i="40"/>
  <c r="AA17" i="40" s="1"/>
  <c r="Z16" i="40"/>
  <c r="AA16" i="40" s="1"/>
  <c r="Z13" i="40"/>
  <c r="AA13" i="40" s="1"/>
  <c r="Z12" i="40"/>
  <c r="AA12" i="40" s="1"/>
  <c r="AE24" i="40"/>
  <c r="AF24" i="40" s="1"/>
  <c r="AE23" i="40"/>
  <c r="AF23" i="40" s="1"/>
  <c r="AE20" i="40"/>
  <c r="AF20" i="40" s="1"/>
  <c r="AE19" i="40"/>
  <c r="AF19" i="40" s="1"/>
  <c r="AE16" i="40"/>
  <c r="AF16" i="40" s="1"/>
  <c r="AE15" i="40"/>
  <c r="AF15" i="40" s="1"/>
  <c r="AE12" i="40"/>
  <c r="AF12" i="40" s="1"/>
  <c r="AE11" i="40"/>
  <c r="AF11" i="40" s="1"/>
  <c r="AJ23" i="40"/>
  <c r="AK23" i="40" s="1"/>
  <c r="AJ22" i="40"/>
  <c r="AK22" i="40" s="1"/>
  <c r="AJ19" i="40"/>
  <c r="AK19" i="40" s="1"/>
  <c r="AJ18" i="40"/>
  <c r="AK18" i="40" s="1"/>
  <c r="AJ15" i="40"/>
  <c r="AK15" i="40" s="1"/>
  <c r="AJ14" i="40"/>
  <c r="AK14" i="40" s="1"/>
  <c r="AJ11" i="40"/>
  <c r="AK11" i="40" s="1"/>
  <c r="AP22" i="40"/>
  <c r="AQ22" i="40" s="1"/>
  <c r="AP21" i="40"/>
  <c r="AQ21" i="40" s="1"/>
  <c r="AP18" i="40"/>
  <c r="AQ18" i="40" s="1"/>
  <c r="AP17" i="40"/>
  <c r="AQ17" i="40" s="1"/>
  <c r="AP14" i="40"/>
  <c r="AQ14" i="40" s="1"/>
  <c r="AP13" i="40"/>
  <c r="AQ13" i="40" s="1"/>
  <c r="O11" i="40"/>
  <c r="P11" i="40" s="1"/>
  <c r="J11" i="40"/>
  <c r="AE10" i="40"/>
  <c r="AF10" i="40" s="1"/>
  <c r="BP17" i="6"/>
  <c r="BP18" i="6"/>
  <c r="BP19" i="6"/>
  <c r="BP20" i="6"/>
  <c r="BP21" i="6"/>
  <c r="BP22" i="6"/>
  <c r="BP23" i="6"/>
  <c r="BP24" i="6"/>
  <c r="BO16" i="6"/>
  <c r="BP16" i="6" s="1"/>
  <c r="BO15" i="6"/>
  <c r="BP15" i="6" s="1"/>
  <c r="BO14" i="6"/>
  <c r="BP14" i="6" s="1"/>
  <c r="BO13" i="6"/>
  <c r="BP13" i="6" s="1"/>
  <c r="BO12" i="6"/>
  <c r="BP12" i="6" s="1"/>
  <c r="BO11" i="6"/>
  <c r="BP11" i="6" s="1"/>
  <c r="AT12" i="40" l="1"/>
  <c r="AU12" i="40" s="1"/>
  <c r="AT11" i="40"/>
  <c r="AU11" i="40" s="1"/>
  <c r="K11" i="40"/>
  <c r="AT14" i="40"/>
  <c r="AU14" i="40" s="1"/>
  <c r="K14" i="40"/>
  <c r="K10" i="40"/>
  <c r="AT10" i="40"/>
  <c r="AU10" i="40" s="1"/>
  <c r="AT21" i="40"/>
  <c r="AU21" i="40" s="1"/>
  <c r="K21" i="40"/>
  <c r="AT18" i="40"/>
  <c r="AU18" i="40" s="1"/>
  <c r="K18" i="40"/>
  <c r="K24" i="40"/>
  <c r="AT24" i="40"/>
  <c r="AU24" i="40" s="1"/>
  <c r="AT22" i="40"/>
  <c r="AU22" i="40" s="1"/>
  <c r="K22" i="40"/>
  <c r="K12" i="40"/>
  <c r="AT13" i="40"/>
  <c r="AU13" i="40" s="1"/>
  <c r="K13" i="40"/>
  <c r="AT15" i="40"/>
  <c r="AU15" i="40" s="1"/>
  <c r="K15" i="40"/>
  <c r="AT20" i="40"/>
  <c r="AU20" i="40" s="1"/>
  <c r="K20" i="40"/>
  <c r="AT23" i="40"/>
  <c r="AU23" i="40" s="1"/>
  <c r="K23" i="40"/>
  <c r="K16" i="40"/>
  <c r="AT16" i="40"/>
  <c r="AU16" i="40" s="1"/>
  <c r="AT17" i="40"/>
  <c r="AU17" i="40" s="1"/>
  <c r="K17" i="40"/>
  <c r="AT19" i="40"/>
  <c r="AU19" i="40" s="1"/>
  <c r="K19" i="40"/>
  <c r="BM11" i="6"/>
  <c r="BN11" i="6" s="1"/>
  <c r="BM12" i="6"/>
  <c r="BN12" i="6" s="1"/>
  <c r="BM13" i="6"/>
  <c r="BN13" i="6" s="1"/>
  <c r="BM14" i="6"/>
  <c r="BN14" i="6" s="1"/>
  <c r="BM15" i="6"/>
  <c r="BN15" i="6" s="1"/>
  <c r="BM16" i="6"/>
  <c r="BN16" i="6" s="1"/>
  <c r="BM17" i="6"/>
  <c r="BN17" i="6" s="1"/>
  <c r="BM18" i="6"/>
  <c r="BN18" i="6" s="1"/>
  <c r="BM19" i="6"/>
  <c r="BN19" i="6" s="1"/>
  <c r="BM20" i="6"/>
  <c r="BN20" i="6" s="1"/>
  <c r="BM21" i="6"/>
  <c r="BN21" i="6" s="1"/>
  <c r="BM22" i="6"/>
  <c r="BN22" i="6" s="1"/>
  <c r="BM23" i="6"/>
  <c r="BN23" i="6" s="1"/>
  <c r="BM24" i="6"/>
  <c r="BN24" i="6" s="1"/>
  <c r="BM10" i="6"/>
  <c r="BE11" i="6"/>
  <c r="BF11" i="6" s="1"/>
  <c r="BE12" i="6"/>
  <c r="BF12" i="6" s="1"/>
  <c r="BE13" i="6"/>
  <c r="BF13" i="6" s="1"/>
  <c r="BE14" i="6"/>
  <c r="BF14" i="6" s="1"/>
  <c r="BE15" i="6"/>
  <c r="BF15" i="6" s="1"/>
  <c r="BE16" i="6"/>
  <c r="BF16" i="6" s="1"/>
  <c r="BE17" i="6"/>
  <c r="BF17" i="6" s="1"/>
  <c r="BE18" i="6"/>
  <c r="BF18" i="6" s="1"/>
  <c r="BE19" i="6"/>
  <c r="BF19" i="6" s="1"/>
  <c r="BE20" i="6"/>
  <c r="BF20" i="6" s="1"/>
  <c r="BE21" i="6"/>
  <c r="BF21" i="6" s="1"/>
  <c r="BE22" i="6"/>
  <c r="BF22" i="6" s="1"/>
  <c r="BE23" i="6"/>
  <c r="BF23" i="6" s="1"/>
  <c r="BE24" i="6"/>
  <c r="BF24" i="6" s="1"/>
  <c r="BE10" i="6"/>
  <c r="AV11" i="6"/>
  <c r="AW11" i="6" s="1"/>
  <c r="AV12" i="6"/>
  <c r="AW12" i="6" s="1"/>
  <c r="AV13" i="6"/>
  <c r="AW13" i="6" s="1"/>
  <c r="AV14" i="6"/>
  <c r="AW14" i="6" s="1"/>
  <c r="AV15" i="6"/>
  <c r="AW15" i="6" s="1"/>
  <c r="AV16" i="6"/>
  <c r="AW16" i="6" s="1"/>
  <c r="AV17" i="6"/>
  <c r="AW17" i="6" s="1"/>
  <c r="AV18" i="6"/>
  <c r="AW18" i="6" s="1"/>
  <c r="AV19" i="6"/>
  <c r="AW19" i="6" s="1"/>
  <c r="AV20" i="6"/>
  <c r="AW20" i="6" s="1"/>
  <c r="AV21" i="6"/>
  <c r="AW21" i="6" s="1"/>
  <c r="AV22" i="6"/>
  <c r="AW22" i="6" s="1"/>
  <c r="AV23" i="6"/>
  <c r="AW23" i="6" s="1"/>
  <c r="AV24" i="6"/>
  <c r="AW24" i="6" s="1"/>
  <c r="AV10" i="6"/>
  <c r="AN11" i="6"/>
  <c r="AO11" i="6" s="1"/>
  <c r="AN12" i="6"/>
  <c r="AO12" i="6" s="1"/>
  <c r="AN13" i="6"/>
  <c r="AO13" i="6" s="1"/>
  <c r="AN14" i="6"/>
  <c r="AO14" i="6" s="1"/>
  <c r="AN15" i="6"/>
  <c r="AO15" i="6" s="1"/>
  <c r="AN16" i="6"/>
  <c r="AO16" i="6" s="1"/>
  <c r="AN17" i="6"/>
  <c r="AO17" i="6" s="1"/>
  <c r="AN18" i="6"/>
  <c r="AO18" i="6" s="1"/>
  <c r="AN19" i="6"/>
  <c r="AO19" i="6" s="1"/>
  <c r="AN20" i="6"/>
  <c r="AO20" i="6" s="1"/>
  <c r="AN21" i="6"/>
  <c r="AO21" i="6" s="1"/>
  <c r="AN22" i="6"/>
  <c r="AO22" i="6" s="1"/>
  <c r="AN23" i="6"/>
  <c r="AO23" i="6" s="1"/>
  <c r="AN24" i="6"/>
  <c r="AO24" i="6" s="1"/>
  <c r="AN10" i="6"/>
  <c r="AE11" i="6"/>
  <c r="AF11" i="6" s="1"/>
  <c r="AE12" i="6"/>
  <c r="AF12" i="6" s="1"/>
  <c r="AE13" i="6"/>
  <c r="AF13" i="6" s="1"/>
  <c r="AE14" i="6"/>
  <c r="AF14" i="6" s="1"/>
  <c r="AE15" i="6"/>
  <c r="AF15" i="6" s="1"/>
  <c r="AE16" i="6"/>
  <c r="AF16" i="6" s="1"/>
  <c r="AE17" i="6"/>
  <c r="AF17" i="6" s="1"/>
  <c r="AE18" i="6"/>
  <c r="AF18" i="6" s="1"/>
  <c r="AE19" i="6"/>
  <c r="AF19" i="6" s="1"/>
  <c r="AE20" i="6"/>
  <c r="AF20" i="6" s="1"/>
  <c r="AE21" i="6"/>
  <c r="AF21" i="6" s="1"/>
  <c r="AE22" i="6"/>
  <c r="AF22" i="6" s="1"/>
  <c r="AE23" i="6"/>
  <c r="AF23" i="6" s="1"/>
  <c r="AE24" i="6"/>
  <c r="AF24" i="6" s="1"/>
  <c r="AE10" i="6"/>
  <c r="W11" i="6"/>
  <c r="X11" i="6" s="1"/>
  <c r="W12" i="6"/>
  <c r="X12" i="6" s="1"/>
  <c r="W13" i="6"/>
  <c r="X13" i="6" s="1"/>
  <c r="W14" i="6"/>
  <c r="X14" i="6" s="1"/>
  <c r="W15" i="6"/>
  <c r="X15" i="6" s="1"/>
  <c r="W16" i="6"/>
  <c r="X16" i="6" s="1"/>
  <c r="W17" i="6"/>
  <c r="X17" i="6" s="1"/>
  <c r="W18" i="6"/>
  <c r="X18" i="6" s="1"/>
  <c r="W19" i="6"/>
  <c r="X19" i="6" s="1"/>
  <c r="W20" i="6"/>
  <c r="X20" i="6" s="1"/>
  <c r="W21" i="6"/>
  <c r="X21" i="6" s="1"/>
  <c r="W22" i="6"/>
  <c r="X22" i="6" s="1"/>
  <c r="W23" i="6"/>
  <c r="X23" i="6" s="1"/>
  <c r="W24" i="6"/>
  <c r="X24" i="6" s="1"/>
  <c r="W10" i="6"/>
  <c r="Q27" i="56" l="1"/>
  <c r="K27" i="56"/>
  <c r="H27" i="56"/>
  <c r="N27" i="56"/>
  <c r="T27" i="56"/>
  <c r="S29" i="56"/>
  <c r="M29" i="56"/>
  <c r="P29" i="56"/>
  <c r="G29" i="56"/>
  <c r="J29" i="56"/>
  <c r="M26" i="56"/>
  <c r="S26" i="56"/>
  <c r="J26" i="56"/>
  <c r="P26" i="56"/>
  <c r="G26" i="56"/>
  <c r="G27" i="56"/>
  <c r="S27" i="56"/>
  <c r="P27" i="56"/>
  <c r="J27" i="56"/>
  <c r="M27" i="56"/>
  <c r="BF10" i="6"/>
  <c r="AW10" i="6"/>
  <c r="AO10" i="6"/>
  <c r="AF10" i="6"/>
  <c r="X10" i="6"/>
  <c r="BN10" i="6"/>
  <c r="N14" i="6"/>
  <c r="N15" i="6"/>
  <c r="N16" i="6"/>
  <c r="N17" i="6"/>
  <c r="N18" i="6"/>
  <c r="N19" i="6"/>
  <c r="N20" i="6"/>
  <c r="N21" i="6"/>
  <c r="N22" i="6"/>
  <c r="N23" i="6"/>
  <c r="N24" i="6"/>
  <c r="N11" i="6"/>
  <c r="N12" i="6"/>
  <c r="N13" i="6"/>
  <c r="O10" i="6"/>
  <c r="BQ13" i="6" l="1"/>
  <c r="BR13" i="6" s="1"/>
  <c r="O13" i="6"/>
  <c r="BQ23" i="6"/>
  <c r="BR23" i="6" s="1"/>
  <c r="O23" i="6"/>
  <c r="BQ19" i="6"/>
  <c r="BR19" i="6" s="1"/>
  <c r="O19" i="6"/>
  <c r="BQ15" i="6"/>
  <c r="BR15" i="6" s="1"/>
  <c r="O15" i="6"/>
  <c r="BQ12" i="6"/>
  <c r="BR12" i="6" s="1"/>
  <c r="O12" i="6"/>
  <c r="BQ22" i="6"/>
  <c r="BR22" i="6" s="1"/>
  <c r="O22" i="6"/>
  <c r="BQ18" i="6"/>
  <c r="BR18" i="6" s="1"/>
  <c r="O18" i="6"/>
  <c r="BQ14" i="6"/>
  <c r="BR14" i="6" s="1"/>
  <c r="O14" i="6"/>
  <c r="BQ21" i="6"/>
  <c r="BR21" i="6" s="1"/>
  <c r="O21" i="6"/>
  <c r="BQ17" i="6"/>
  <c r="BR17" i="6" s="1"/>
  <c r="O17" i="6"/>
  <c r="BQ24" i="6"/>
  <c r="BR24" i="6" s="1"/>
  <c r="O24" i="6"/>
  <c r="BQ20" i="6"/>
  <c r="BR20" i="6" s="1"/>
  <c r="O20" i="6"/>
  <c r="BQ16" i="6"/>
  <c r="BR16" i="6" s="1"/>
  <c r="O16" i="6"/>
  <c r="BQ11" i="6"/>
  <c r="O11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F10" i="6"/>
  <c r="E10" i="6"/>
  <c r="F9" i="6"/>
  <c r="E9" i="6"/>
  <c r="F6" i="6"/>
  <c r="E6" i="6"/>
  <c r="BR11" i="6" l="1"/>
  <c r="BS11" i="6"/>
  <c r="H28" i="3"/>
  <c r="Q28" i="3"/>
  <c r="K28" i="3"/>
  <c r="H29" i="3"/>
  <c r="N27" i="3"/>
  <c r="T28" i="3"/>
  <c r="N28" i="3"/>
  <c r="Q29" i="3"/>
  <c r="K29" i="3"/>
  <c r="K27" i="3"/>
  <c r="Q27" i="3"/>
  <c r="H27" i="3"/>
  <c r="T29" i="3"/>
  <c r="N29" i="3"/>
  <c r="T27" i="3"/>
  <c r="B11" i="40"/>
  <c r="C11" i="40"/>
  <c r="D11" i="40"/>
  <c r="B12" i="40"/>
  <c r="C12" i="40"/>
  <c r="D12" i="40"/>
  <c r="B13" i="40"/>
  <c r="C13" i="40"/>
  <c r="D13" i="40"/>
  <c r="B14" i="40"/>
  <c r="C14" i="40"/>
  <c r="D14" i="40"/>
  <c r="B15" i="40"/>
  <c r="C15" i="40"/>
  <c r="D15" i="40"/>
  <c r="B16" i="40"/>
  <c r="C16" i="40"/>
  <c r="D16" i="40"/>
  <c r="B17" i="40"/>
  <c r="C17" i="40"/>
  <c r="D17" i="40"/>
  <c r="B18" i="40"/>
  <c r="C18" i="40"/>
  <c r="D18" i="40"/>
  <c r="B19" i="40"/>
  <c r="C19" i="40"/>
  <c r="D19" i="40"/>
  <c r="B20" i="40"/>
  <c r="C20" i="40"/>
  <c r="D20" i="40"/>
  <c r="B21" i="40"/>
  <c r="C21" i="40"/>
  <c r="D21" i="40"/>
  <c r="B22" i="40"/>
  <c r="C22" i="40"/>
  <c r="D22" i="40"/>
  <c r="B23" i="40"/>
  <c r="C23" i="40"/>
  <c r="D23" i="40"/>
  <c r="B24" i="40"/>
  <c r="C24" i="40"/>
  <c r="D24" i="40"/>
  <c r="D10" i="40"/>
  <c r="C10" i="40"/>
  <c r="B10" i="40"/>
  <c r="B11" i="6"/>
  <c r="C11" i="6"/>
  <c r="D11" i="6"/>
  <c r="G11" i="6"/>
  <c r="B12" i="6"/>
  <c r="C12" i="6"/>
  <c r="D12" i="6"/>
  <c r="G12" i="6"/>
  <c r="B13" i="6"/>
  <c r="C13" i="6"/>
  <c r="D13" i="6"/>
  <c r="G13" i="6"/>
  <c r="B14" i="6"/>
  <c r="C14" i="6"/>
  <c r="D14" i="6"/>
  <c r="G14" i="6"/>
  <c r="B15" i="6"/>
  <c r="C15" i="6"/>
  <c r="D15" i="6"/>
  <c r="G15" i="6"/>
  <c r="B16" i="6"/>
  <c r="C16" i="6"/>
  <c r="D16" i="6"/>
  <c r="G16" i="6"/>
  <c r="B17" i="6"/>
  <c r="C17" i="6"/>
  <c r="D17" i="6"/>
  <c r="G17" i="6"/>
  <c r="B18" i="6"/>
  <c r="C18" i="6"/>
  <c r="D18" i="6"/>
  <c r="G18" i="6"/>
  <c r="B19" i="6"/>
  <c r="C19" i="6"/>
  <c r="D19" i="6"/>
  <c r="G19" i="6"/>
  <c r="B20" i="6"/>
  <c r="C20" i="6"/>
  <c r="D20" i="6"/>
  <c r="G20" i="6"/>
  <c r="B21" i="6"/>
  <c r="C21" i="6"/>
  <c r="D21" i="6"/>
  <c r="G21" i="6"/>
  <c r="B22" i="6"/>
  <c r="C22" i="6"/>
  <c r="D22" i="6"/>
  <c r="G22" i="6"/>
  <c r="B23" i="6"/>
  <c r="C23" i="6"/>
  <c r="D23" i="6"/>
  <c r="G23" i="6"/>
  <c r="B24" i="6"/>
  <c r="C24" i="6"/>
  <c r="D24" i="6"/>
  <c r="G24" i="6"/>
  <c r="G10" i="6"/>
  <c r="D10" i="6"/>
  <c r="C10" i="6"/>
  <c r="B10" i="6"/>
  <c r="C38" i="5"/>
  <c r="C36" i="5"/>
  <c r="C34" i="5"/>
  <c r="C32" i="5"/>
  <c r="C30" i="5"/>
  <c r="C28" i="5"/>
  <c r="C26" i="5"/>
  <c r="C24" i="5"/>
  <c r="C22" i="5"/>
  <c r="C20" i="5"/>
  <c r="C18" i="5"/>
  <c r="C16" i="5"/>
  <c r="C14" i="5"/>
  <c r="C12" i="5"/>
  <c r="X3" i="6" l="1"/>
  <c r="AO3" i="6" s="1"/>
  <c r="O3" i="40" l="1"/>
  <c r="S3" i="40" s="1"/>
  <c r="AN3" i="40" s="1"/>
  <c r="N3" i="40"/>
  <c r="R3" i="40" s="1"/>
  <c r="AM3" i="40" s="1"/>
  <c r="AN9" i="40"/>
  <c r="AO9" i="40"/>
  <c r="AI9" i="40"/>
  <c r="AH9" i="40"/>
  <c r="AG9" i="40"/>
  <c r="AD9" i="40"/>
  <c r="AC9" i="40"/>
  <c r="AB9" i="40"/>
  <c r="Y9" i="40"/>
  <c r="X9" i="40"/>
  <c r="W9" i="40"/>
  <c r="T9" i="40"/>
  <c r="S9" i="40"/>
  <c r="R9" i="40"/>
  <c r="N9" i="40"/>
  <c r="M9" i="40"/>
  <c r="L9" i="40"/>
  <c r="I9" i="40"/>
  <c r="H9" i="40"/>
  <c r="G9" i="40"/>
  <c r="D9" i="40"/>
  <c r="C9" i="40"/>
  <c r="B9" i="40"/>
  <c r="R12" i="7"/>
  <c r="C10" i="5"/>
  <c r="F19" i="3"/>
  <c r="M27" i="7"/>
  <c r="M26" i="7"/>
  <c r="M25" i="7"/>
  <c r="M24" i="7"/>
  <c r="M23" i="7"/>
  <c r="M22" i="7"/>
  <c r="M21" i="7"/>
  <c r="M20" i="7"/>
  <c r="M19" i="7"/>
  <c r="M18" i="7"/>
  <c r="M17" i="7"/>
  <c r="M16" i="7"/>
  <c r="R29" i="56" l="1"/>
  <c r="R27" i="56"/>
  <c r="O9" i="40"/>
  <c r="P9" i="40" s="1"/>
  <c r="AE9" i="40"/>
  <c r="AF9" i="40" s="1"/>
  <c r="AJ9" i="40"/>
  <c r="AK9" i="40" s="1"/>
  <c r="U9" i="40"/>
  <c r="V9" i="40" s="1"/>
  <c r="Z9" i="40"/>
  <c r="AA9" i="40" s="1"/>
  <c r="AP9" i="40"/>
  <c r="AQ9" i="40" s="1"/>
  <c r="J9" i="40"/>
  <c r="Q15" i="7"/>
  <c r="N15" i="7"/>
  <c r="M15" i="7"/>
  <c r="G15" i="7"/>
  <c r="D15" i="7"/>
  <c r="N14" i="7"/>
  <c r="M14" i="7"/>
  <c r="D14" i="7"/>
  <c r="Q12" i="7"/>
  <c r="N12" i="7"/>
  <c r="M12" i="7"/>
  <c r="H12" i="7"/>
  <c r="D12" i="7"/>
  <c r="R11" i="7"/>
  <c r="Q11" i="7"/>
  <c r="N11" i="7"/>
  <c r="M11" i="7"/>
  <c r="H11" i="7"/>
  <c r="D11" i="7"/>
  <c r="C6" i="7"/>
  <c r="O29" i="56" l="1"/>
  <c r="U29" i="56"/>
  <c r="D27" i="56"/>
  <c r="I27" i="56"/>
  <c r="E26" i="56"/>
  <c r="H30" i="56"/>
  <c r="U26" i="56"/>
  <c r="E29" i="56"/>
  <c r="L26" i="56"/>
  <c r="E28" i="56"/>
  <c r="N30" i="56"/>
  <c r="T30" i="56"/>
  <c r="I29" i="56"/>
  <c r="D29" i="56"/>
  <c r="Q30" i="56"/>
  <c r="E27" i="56"/>
  <c r="O26" i="56"/>
  <c r="O27" i="56"/>
  <c r="U27" i="56"/>
  <c r="L29" i="56"/>
  <c r="K30" i="56"/>
  <c r="L27" i="56"/>
  <c r="R26" i="56"/>
  <c r="D26" i="56"/>
  <c r="I26" i="56"/>
  <c r="K9" i="40"/>
  <c r="M6" i="7"/>
  <c r="F29" i="56" l="1"/>
  <c r="F26" i="56"/>
  <c r="E30" i="56"/>
  <c r="F27" i="56"/>
  <c r="BM9" i="6"/>
  <c r="BE9" i="6"/>
  <c r="AV9" i="6"/>
  <c r="AN9" i="6"/>
  <c r="AE9" i="6"/>
  <c r="W9" i="6"/>
  <c r="N9" i="6"/>
  <c r="G9" i="6"/>
  <c r="D9" i="6"/>
  <c r="C9" i="6"/>
  <c r="BR3" i="6"/>
  <c r="BQ3" i="6"/>
  <c r="AW3" i="6"/>
  <c r="AV3" i="6"/>
  <c r="AF3" i="6"/>
  <c r="AE3" i="6"/>
  <c r="O3" i="6"/>
  <c r="N3" i="6"/>
  <c r="X9" i="6" l="1"/>
  <c r="BN9" i="6"/>
  <c r="BF9" i="6"/>
  <c r="AO9" i="6"/>
  <c r="O9" i="6"/>
  <c r="AT10" i="5" l="1"/>
  <c r="AS10" i="5"/>
  <c r="AR9" i="40" s="1"/>
  <c r="Y4" i="5"/>
  <c r="I4" i="5"/>
  <c r="D4" i="5"/>
  <c r="E29" i="3"/>
  <c r="E28" i="3"/>
  <c r="E27" i="3"/>
  <c r="F21" i="3"/>
  <c r="F20" i="3"/>
  <c r="F18" i="3"/>
  <c r="F17" i="3"/>
  <c r="F16" i="3"/>
  <c r="F15" i="3"/>
  <c r="F14" i="3"/>
  <c r="K12" i="3"/>
  <c r="M10" i="3"/>
  <c r="L10" i="3"/>
  <c r="C4" i="3"/>
  <c r="AS9" i="40" l="1"/>
  <c r="AT9" i="40"/>
  <c r="AU9" i="40" s="1"/>
  <c r="BO10" i="6"/>
  <c r="AU10" i="5"/>
  <c r="BO9" i="6" s="1"/>
  <c r="M28" i="56" l="1"/>
  <c r="P28" i="56"/>
  <c r="J28" i="56"/>
  <c r="G28" i="56"/>
  <c r="S28" i="56"/>
  <c r="BP9" i="6"/>
  <c r="BQ10" i="6"/>
  <c r="BP10" i="6"/>
  <c r="A8" i="2"/>
  <c r="BQ9" i="6"/>
  <c r="BS9" i="6" s="1"/>
  <c r="I28" i="56" l="1"/>
  <c r="I30" i="56" s="1"/>
  <c r="G30" i="56"/>
  <c r="D28" i="56"/>
  <c r="J30" i="56"/>
  <c r="L28" i="56"/>
  <c r="L30" i="56" s="1"/>
  <c r="R28" i="56"/>
  <c r="R30" i="56" s="1"/>
  <c r="P30" i="56"/>
  <c r="U28" i="56"/>
  <c r="U30" i="56" s="1"/>
  <c r="S30" i="56"/>
  <c r="O28" i="56"/>
  <c r="O30" i="56" s="1"/>
  <c r="M30" i="56"/>
  <c r="BR10" i="6"/>
  <c r="A9" i="2"/>
  <c r="B12" i="5" s="1"/>
  <c r="BR9" i="6"/>
  <c r="A9" i="40"/>
  <c r="A9" i="6"/>
  <c r="B10" i="5"/>
  <c r="F28" i="56" l="1"/>
  <c r="F30" i="56" s="1"/>
  <c r="D30" i="56"/>
  <c r="J29" i="3"/>
  <c r="L29" i="3" s="1"/>
  <c r="P29" i="3"/>
  <c r="R29" i="3" s="1"/>
  <c r="G29" i="3"/>
  <c r="M29" i="3"/>
  <c r="O29" i="3" s="1"/>
  <c r="S29" i="3"/>
  <c r="U29" i="3" s="1"/>
  <c r="Q9" i="40"/>
  <c r="AL9" i="40"/>
  <c r="A10" i="2"/>
  <c r="A10" i="40"/>
  <c r="A10" i="6"/>
  <c r="S26" i="3"/>
  <c r="S28" i="3"/>
  <c r="U28" i="3" s="1"/>
  <c r="J28" i="3"/>
  <c r="L28" i="3" s="1"/>
  <c r="G28" i="3"/>
  <c r="M28" i="3"/>
  <c r="O28" i="3" s="1"/>
  <c r="P28" i="3"/>
  <c r="R28" i="3" s="1"/>
  <c r="M27" i="3"/>
  <c r="O27" i="3" s="1"/>
  <c r="M26" i="3"/>
  <c r="J26" i="3"/>
  <c r="P26" i="3"/>
  <c r="G26" i="3"/>
  <c r="S27" i="3"/>
  <c r="G27" i="3"/>
  <c r="I27" i="3" s="1"/>
  <c r="J27" i="3"/>
  <c r="P27" i="3"/>
  <c r="P9" i="6"/>
  <c r="AX9" i="6"/>
  <c r="AW9" i="6" s="1"/>
  <c r="AG9" i="6"/>
  <c r="AF9" i="6" s="1"/>
  <c r="I29" i="3" l="1"/>
  <c r="D29" i="3"/>
  <c r="F29" i="3" s="1"/>
  <c r="Q10" i="40"/>
  <c r="AL10" i="40"/>
  <c r="A11" i="2"/>
  <c r="A12" i="40" s="1"/>
  <c r="B14" i="5"/>
  <c r="A11" i="40"/>
  <c r="A11" i="6"/>
  <c r="AX11" i="6" s="1"/>
  <c r="P10" i="6"/>
  <c r="AG10" i="6"/>
  <c r="AX10" i="6"/>
  <c r="D28" i="3"/>
  <c r="F28" i="3" s="1"/>
  <c r="I28" i="3"/>
  <c r="S30" i="3"/>
  <c r="M30" i="3"/>
  <c r="P30" i="3"/>
  <c r="J30" i="3"/>
  <c r="U27" i="3"/>
  <c r="R27" i="3"/>
  <c r="D27" i="3"/>
  <c r="F27" i="3" s="1"/>
  <c r="L27" i="3"/>
  <c r="A12" i="6" l="1"/>
  <c r="AG12" i="6" s="1"/>
  <c r="Q11" i="40"/>
  <c r="AL11" i="40"/>
  <c r="Q12" i="40"/>
  <c r="AL12" i="40"/>
  <c r="P11" i="6"/>
  <c r="A12" i="2"/>
  <c r="B16" i="5"/>
  <c r="AG11" i="6"/>
  <c r="P12" i="6"/>
  <c r="A13" i="6"/>
  <c r="A13" i="40"/>
  <c r="AX12" i="6" l="1"/>
  <c r="Q13" i="40"/>
  <c r="AL13" i="40"/>
  <c r="A13" i="2"/>
  <c r="A14" i="6" s="1"/>
  <c r="B18" i="5"/>
  <c r="AX13" i="6"/>
  <c r="AG13" i="6"/>
  <c r="P13" i="6"/>
  <c r="A14" i="2" l="1"/>
  <c r="A15" i="6" s="1"/>
  <c r="B20" i="5"/>
  <c r="A14" i="40"/>
  <c r="AX14" i="6"/>
  <c r="AG14" i="6"/>
  <c r="P14" i="6"/>
  <c r="Q14" i="40" l="1"/>
  <c r="AL14" i="40"/>
  <c r="A15" i="2"/>
  <c r="A16" i="40" s="1"/>
  <c r="B22" i="5"/>
  <c r="A15" i="40"/>
  <c r="AG15" i="6"/>
  <c r="AX15" i="6"/>
  <c r="P15" i="6"/>
  <c r="B24" i="5" l="1"/>
  <c r="Q15" i="40"/>
  <c r="AL15" i="40"/>
  <c r="Q16" i="40"/>
  <c r="AL16" i="40"/>
  <c r="A16" i="6"/>
  <c r="P16" i="6" s="1"/>
  <c r="A16" i="2"/>
  <c r="AG16" i="6" l="1"/>
  <c r="AX16" i="6"/>
  <c r="A17" i="2"/>
  <c r="A18" i="2" s="1"/>
  <c r="A19" i="2" s="1"/>
  <c r="A20" i="2" s="1"/>
  <c r="A21" i="2" s="1"/>
  <c r="A22" i="2" s="1"/>
  <c r="A23" i="2" s="1"/>
  <c r="B26" i="5"/>
  <c r="A17" i="6"/>
  <c r="AG17" i="6" s="1"/>
  <c r="A17" i="40"/>
  <c r="A18" i="6"/>
  <c r="B28" i="5"/>
  <c r="AX17" i="6" l="1"/>
  <c r="P17" i="6"/>
  <c r="Q17" i="40"/>
  <c r="AL17" i="40"/>
  <c r="A18" i="40"/>
  <c r="A24" i="2"/>
  <c r="B40" i="5"/>
  <c r="A19" i="6"/>
  <c r="B30" i="5"/>
  <c r="A19" i="40"/>
  <c r="P18" i="6"/>
  <c r="AX18" i="6"/>
  <c r="AG18" i="6"/>
  <c r="Q19" i="40" l="1"/>
  <c r="AL19" i="40"/>
  <c r="Q18" i="40"/>
  <c r="AL18" i="40"/>
  <c r="A25" i="2"/>
  <c r="A25" i="40"/>
  <c r="B42" i="5"/>
  <c r="A25" i="6"/>
  <c r="A20" i="6"/>
  <c r="B32" i="5"/>
  <c r="A20" i="40"/>
  <c r="P19" i="6"/>
  <c r="AX19" i="6"/>
  <c r="AG19" i="6"/>
  <c r="Q25" i="40" l="1"/>
  <c r="AL25" i="40"/>
  <c r="Q20" i="40"/>
  <c r="AL20" i="40"/>
  <c r="A26" i="2"/>
  <c r="A26" i="6"/>
  <c r="B44" i="5"/>
  <c r="A26" i="40"/>
  <c r="AX25" i="6"/>
  <c r="P25" i="6"/>
  <c r="AG25" i="6"/>
  <c r="AX20" i="6"/>
  <c r="P20" i="6"/>
  <c r="AG20" i="6"/>
  <c r="A21" i="40"/>
  <c r="A21" i="6"/>
  <c r="B34" i="5"/>
  <c r="Q26" i="40" l="1"/>
  <c r="AL26" i="40"/>
  <c r="Q21" i="40"/>
  <c r="AL21" i="40"/>
  <c r="AX26" i="6"/>
  <c r="P26" i="6"/>
  <c r="AG26" i="6"/>
  <c r="A27" i="2"/>
  <c r="B46" i="5"/>
  <c r="A27" i="6"/>
  <c r="A27" i="40"/>
  <c r="AX21" i="6"/>
  <c r="P21" i="6"/>
  <c r="AG21" i="6"/>
  <c r="A22" i="6"/>
  <c r="B36" i="5"/>
  <c r="A22" i="40"/>
  <c r="Q22" i="40" l="1"/>
  <c r="AL22" i="40"/>
  <c r="Q27" i="40"/>
  <c r="AL27" i="40"/>
  <c r="AX27" i="6"/>
  <c r="P27" i="6"/>
  <c r="AG27" i="6"/>
  <c r="A28" i="2"/>
  <c r="A28" i="6"/>
  <c r="B48" i="5"/>
  <c r="A28" i="40"/>
  <c r="A23" i="40"/>
  <c r="A23" i="6"/>
  <c r="B38" i="5"/>
  <c r="AG22" i="6"/>
  <c r="P22" i="6"/>
  <c r="AX22" i="6"/>
  <c r="Q23" i="40" l="1"/>
  <c r="AL23" i="40"/>
  <c r="Q28" i="40"/>
  <c r="AL28" i="40"/>
  <c r="AX28" i="6"/>
  <c r="AG28" i="6"/>
  <c r="P28" i="6"/>
  <c r="A29" i="2"/>
  <c r="A29" i="40"/>
  <c r="A29" i="6"/>
  <c r="B50" i="5"/>
  <c r="A24" i="6"/>
  <c r="A24" i="40"/>
  <c r="AG23" i="6"/>
  <c r="AX23" i="6"/>
  <c r="P23" i="6"/>
  <c r="Q24" i="40" l="1"/>
  <c r="AL24" i="40"/>
  <c r="Q29" i="40"/>
  <c r="AL29" i="40"/>
  <c r="AX29" i="6"/>
  <c r="P29" i="6"/>
  <c r="AG29" i="6"/>
  <c r="A30" i="2"/>
  <c r="A30" i="40"/>
  <c r="A30" i="6"/>
  <c r="B52" i="5"/>
  <c r="AG24" i="6"/>
  <c r="AX24" i="6"/>
  <c r="P24" i="6"/>
  <c r="Q30" i="40" l="1"/>
  <c r="AL30" i="40"/>
  <c r="AX30" i="6"/>
  <c r="P30" i="6"/>
  <c r="AG30" i="6"/>
  <c r="A31" i="2"/>
  <c r="B54" i="5"/>
  <c r="A31" i="40"/>
  <c r="A31" i="6"/>
  <c r="T26" i="3"/>
  <c r="H26" i="3"/>
  <c r="N26" i="3"/>
  <c r="K26" i="3"/>
  <c r="Q26" i="3"/>
  <c r="Q31" i="40" l="1"/>
  <c r="AL31" i="40"/>
  <c r="AX31" i="6"/>
  <c r="P31" i="6"/>
  <c r="AG31" i="6"/>
  <c r="A32" i="2"/>
  <c r="A32" i="40"/>
  <c r="B56" i="5"/>
  <c r="A32" i="6"/>
  <c r="I26" i="3"/>
  <c r="H30" i="3"/>
  <c r="E26" i="3"/>
  <c r="E30" i="3" s="1"/>
  <c r="R26" i="3"/>
  <c r="R30" i="3" s="1"/>
  <c r="Q30" i="3"/>
  <c r="T30" i="3"/>
  <c r="U26" i="3"/>
  <c r="U30" i="3" s="1"/>
  <c r="K30" i="3"/>
  <c r="L26" i="3"/>
  <c r="L30" i="3" s="1"/>
  <c r="N30" i="3"/>
  <c r="O26" i="3"/>
  <c r="O30" i="3" s="1"/>
  <c r="Q32" i="40" l="1"/>
  <c r="AL32" i="40"/>
  <c r="AX32" i="6"/>
  <c r="AG32" i="6"/>
  <c r="P32" i="6"/>
  <c r="A33" i="2"/>
  <c r="B58" i="5"/>
  <c r="A33" i="40"/>
  <c r="A33" i="6"/>
  <c r="Q33" i="40" l="1"/>
  <c r="AL33" i="40"/>
  <c r="AX33" i="6"/>
  <c r="P33" i="6"/>
  <c r="AG33" i="6"/>
  <c r="A34" i="2"/>
  <c r="A34" i="40"/>
  <c r="B60" i="5"/>
  <c r="A34" i="6"/>
  <c r="M24" i="50"/>
  <c r="C24" i="50"/>
  <c r="G30" i="3"/>
  <c r="D26" i="3"/>
  <c r="I30" i="3"/>
  <c r="Q34" i="40" l="1"/>
  <c r="AL34" i="40"/>
  <c r="AX34" i="6"/>
  <c r="P34" i="6"/>
  <c r="AG34" i="6"/>
  <c r="A35" i="2"/>
  <c r="B62" i="5"/>
  <c r="A35" i="6"/>
  <c r="A35" i="40"/>
  <c r="O7" i="50"/>
  <c r="E7" i="50"/>
  <c r="D30" i="3"/>
  <c r="F26" i="3"/>
  <c r="F30" i="3" s="1"/>
  <c r="Q35" i="40" l="1"/>
  <c r="AL35" i="40"/>
  <c r="AX35" i="6"/>
  <c r="P35" i="6"/>
  <c r="AG35" i="6"/>
  <c r="A36" i="2"/>
  <c r="A36" i="40"/>
  <c r="B64" i="5"/>
  <c r="A36" i="6"/>
  <c r="Q13" i="50"/>
  <c r="Q19" i="50"/>
  <c r="Q14" i="50"/>
  <c r="Q17" i="50"/>
  <c r="Q18" i="50"/>
  <c r="Q20" i="50"/>
  <c r="Q16" i="50"/>
  <c r="Q15" i="50"/>
  <c r="Q21" i="50"/>
  <c r="P22" i="50" s="1"/>
  <c r="G21" i="50"/>
  <c r="F22" i="50" s="1"/>
  <c r="G18" i="50"/>
  <c r="G14" i="50"/>
  <c r="G16" i="50"/>
  <c r="G17" i="50"/>
  <c r="G13" i="50"/>
  <c r="G15" i="50"/>
  <c r="G19" i="50"/>
  <c r="G20" i="50"/>
  <c r="Q36" i="40" l="1"/>
  <c r="AL36" i="40"/>
  <c r="A37" i="2"/>
  <c r="A37" i="40"/>
  <c r="A37" i="6"/>
  <c r="B66" i="5"/>
  <c r="AX36" i="6"/>
  <c r="P36" i="6"/>
  <c r="AG36" i="6"/>
  <c r="Q37" i="40" l="1"/>
  <c r="AL37" i="40"/>
  <c r="A38" i="2"/>
  <c r="A38" i="6"/>
  <c r="A38" i="40"/>
  <c r="B68" i="5"/>
  <c r="AX37" i="6"/>
  <c r="P37" i="6"/>
  <c r="AG37" i="6"/>
  <c r="Q38" i="40" l="1"/>
  <c r="AL38" i="40"/>
  <c r="A39" i="2"/>
  <c r="B70" i="5"/>
  <c r="A39" i="6"/>
  <c r="A39" i="40"/>
  <c r="AX38" i="6"/>
  <c r="P38" i="6"/>
  <c r="AG38" i="6"/>
  <c r="Q39" i="40" l="1"/>
  <c r="AL39" i="40"/>
  <c r="A40" i="2"/>
  <c r="A40" i="40"/>
  <c r="A40" i="6"/>
  <c r="B72" i="5"/>
  <c r="AX39" i="6"/>
  <c r="P39" i="6"/>
  <c r="AG39" i="6"/>
  <c r="Q40" i="40" l="1"/>
  <c r="AL40" i="40"/>
  <c r="A41" i="2"/>
  <c r="A41" i="6"/>
  <c r="B74" i="5"/>
  <c r="A41" i="40"/>
  <c r="AX40" i="6"/>
  <c r="AG40" i="6"/>
  <c r="P40" i="6"/>
  <c r="Q41" i="40" l="1"/>
  <c r="AL41" i="40"/>
  <c r="AX41" i="6"/>
  <c r="P41" i="6"/>
  <c r="AG41" i="6"/>
  <c r="A42" i="2"/>
  <c r="B76" i="5"/>
  <c r="A42" i="40"/>
  <c r="A42" i="6"/>
  <c r="Q42" i="40" l="1"/>
  <c r="AL42" i="40"/>
  <c r="AX42" i="6"/>
  <c r="AG42" i="6"/>
  <c r="P42" i="6"/>
  <c r="A43" i="2"/>
  <c r="B78" i="5"/>
  <c r="A43" i="40"/>
  <c r="A43" i="6"/>
  <c r="Q43" i="40" l="1"/>
  <c r="AL43" i="40"/>
  <c r="A44" i="2"/>
  <c r="A44" i="40"/>
  <c r="B80" i="5"/>
  <c r="A44" i="6"/>
  <c r="AX43" i="6"/>
  <c r="P43" i="6"/>
  <c r="AG43" i="6"/>
  <c r="Q44" i="40" l="1"/>
  <c r="AL44" i="40"/>
  <c r="AX44" i="6"/>
  <c r="P44" i="6"/>
  <c r="AG44" i="6"/>
  <c r="A45" i="2"/>
  <c r="A45" i="6"/>
  <c r="B82" i="5"/>
  <c r="A45" i="40"/>
  <c r="Q45" i="40" l="1"/>
  <c r="AL45" i="40"/>
  <c r="A46" i="2"/>
  <c r="B84" i="5"/>
  <c r="A46" i="6"/>
  <c r="A46" i="40"/>
  <c r="AX45" i="6"/>
  <c r="P45" i="6"/>
  <c r="AG45" i="6"/>
  <c r="Q46" i="40" l="1"/>
  <c r="AL46" i="40"/>
  <c r="A47" i="2"/>
  <c r="A47" i="6"/>
  <c r="A47" i="40"/>
  <c r="B86" i="5"/>
  <c r="AG46" i="6"/>
  <c r="P46" i="6"/>
  <c r="AX46" i="6"/>
  <c r="Q47" i="40" l="1"/>
  <c r="AL47" i="40"/>
  <c r="A48" i="2"/>
  <c r="A48" i="40"/>
  <c r="A48" i="6"/>
  <c r="B88" i="5"/>
  <c r="P47" i="6"/>
  <c r="AX47" i="6"/>
  <c r="AG47" i="6"/>
  <c r="Q48" i="40" l="1"/>
  <c r="AL48" i="40"/>
  <c r="A49" i="2"/>
  <c r="A49" i="40"/>
  <c r="A49" i="6"/>
  <c r="B90" i="5"/>
  <c r="AG48" i="6"/>
  <c r="AX48" i="6"/>
  <c r="P48" i="6"/>
  <c r="Q49" i="40" l="1"/>
  <c r="AL49" i="40"/>
  <c r="A50" i="2"/>
  <c r="A50" i="6"/>
  <c r="B92" i="5"/>
  <c r="A50" i="40"/>
  <c r="AX49" i="6"/>
  <c r="P49" i="6"/>
  <c r="AG49" i="6"/>
  <c r="Q50" i="40" l="1"/>
  <c r="AL50" i="40"/>
  <c r="A51" i="2"/>
  <c r="A51" i="6"/>
  <c r="B94" i="5"/>
  <c r="A51" i="40"/>
  <c r="P50" i="6"/>
  <c r="AG50" i="6"/>
  <c r="AX50" i="6"/>
  <c r="Q51" i="40" l="1"/>
  <c r="AL51" i="40"/>
  <c r="A52" i="2"/>
  <c r="B96" i="5"/>
  <c r="A52" i="40"/>
  <c r="A52" i="6"/>
  <c r="AG51" i="6"/>
  <c r="AX51" i="6"/>
  <c r="P51" i="6"/>
  <c r="Q52" i="40" l="1"/>
  <c r="AL52" i="40"/>
  <c r="A53" i="2"/>
  <c r="A53" i="6"/>
  <c r="A53" i="40"/>
  <c r="B98" i="5"/>
  <c r="AX52" i="6"/>
  <c r="P52" i="6"/>
  <c r="AG52" i="6"/>
  <c r="Q53" i="40" l="1"/>
  <c r="AL53" i="40"/>
  <c r="A54" i="2"/>
  <c r="A54" i="40"/>
  <c r="B100" i="5"/>
  <c r="A54" i="6"/>
  <c r="AG53" i="6"/>
  <c r="AX53" i="6"/>
  <c r="P53" i="6"/>
  <c r="Q54" i="40" l="1"/>
  <c r="AL54" i="40"/>
  <c r="A55" i="2"/>
  <c r="A55" i="6"/>
  <c r="A55" i="40"/>
  <c r="B102" i="5"/>
  <c r="P54" i="6"/>
  <c r="AG54" i="6"/>
  <c r="AX54" i="6"/>
  <c r="Q55" i="40" l="1"/>
  <c r="AL55" i="40"/>
  <c r="A56" i="2"/>
  <c r="A56" i="6"/>
  <c r="A56" i="40"/>
  <c r="B104" i="5"/>
  <c r="P55" i="6"/>
  <c r="AG55" i="6"/>
  <c r="AX55" i="6"/>
  <c r="Q56" i="40" l="1"/>
  <c r="AL56" i="40"/>
  <c r="A57" i="2"/>
  <c r="A57" i="40"/>
  <c r="A57" i="6"/>
  <c r="B106" i="5"/>
  <c r="AG56" i="6"/>
  <c r="AX56" i="6"/>
  <c r="P56" i="6"/>
  <c r="Q57" i="40" l="1"/>
  <c r="AL57" i="40"/>
  <c r="A58" i="2"/>
  <c r="A58" i="6"/>
  <c r="B108" i="5"/>
  <c r="A58" i="40"/>
  <c r="AX57" i="6"/>
  <c r="AG57" i="6"/>
  <c r="P57" i="6"/>
  <c r="Q58" i="40" l="1"/>
  <c r="AL58" i="40"/>
  <c r="A59" i="2"/>
  <c r="A59" i="6"/>
  <c r="A59" i="40"/>
  <c r="B110" i="5"/>
  <c r="P58" i="6"/>
  <c r="AX58" i="6"/>
  <c r="AG58" i="6"/>
  <c r="Q59" i="40" l="1"/>
  <c r="AL59" i="40"/>
  <c r="A60" i="2"/>
  <c r="A60" i="6"/>
  <c r="A60" i="40"/>
  <c r="B112" i="5"/>
  <c r="P59" i="6"/>
  <c r="AG59" i="6"/>
  <c r="AX59" i="6"/>
  <c r="Q60" i="40" l="1"/>
  <c r="AL60" i="40"/>
  <c r="A61" i="2"/>
  <c r="A61" i="40"/>
  <c r="A61" i="6"/>
  <c r="B114" i="5"/>
  <c r="P60" i="6"/>
  <c r="AX60" i="6"/>
  <c r="AG60" i="6"/>
  <c r="Q61" i="40" l="1"/>
  <c r="AL61" i="40"/>
  <c r="A62" i="2"/>
  <c r="B116" i="5"/>
  <c r="A62" i="6"/>
  <c r="A62" i="40"/>
  <c r="AG61" i="6"/>
  <c r="AX61" i="6"/>
  <c r="P61" i="6"/>
  <c r="Q62" i="40" l="1"/>
  <c r="AL62" i="40"/>
  <c r="A63" i="2"/>
  <c r="B118" i="5"/>
  <c r="A63" i="40"/>
  <c r="A63" i="6"/>
  <c r="P62" i="6"/>
  <c r="AG62" i="6"/>
  <c r="AX62" i="6"/>
  <c r="Q63" i="40" l="1"/>
  <c r="AL63" i="40"/>
  <c r="A64" i="2"/>
  <c r="A64" i="6"/>
  <c r="A64" i="40"/>
  <c r="B120" i="5"/>
  <c r="AG63" i="6"/>
  <c r="AX63" i="6"/>
  <c r="P63" i="6"/>
  <c r="Q64" i="40" l="1"/>
  <c r="AL64" i="40"/>
  <c r="A65" i="2"/>
  <c r="A65" i="40"/>
  <c r="A65" i="6"/>
  <c r="B122" i="5"/>
  <c r="P64" i="6"/>
  <c r="AG64" i="6"/>
  <c r="AX64" i="6"/>
  <c r="Q65" i="40" l="1"/>
  <c r="AL65" i="40"/>
  <c r="A66" i="2"/>
  <c r="A66" i="40"/>
  <c r="A66" i="6"/>
  <c r="B124" i="5"/>
  <c r="AG65" i="6"/>
  <c r="AX65" i="6"/>
  <c r="P65" i="6"/>
  <c r="Q66" i="40" l="1"/>
  <c r="AL66" i="40"/>
  <c r="A67" i="2"/>
  <c r="B126" i="5"/>
  <c r="A67" i="40"/>
  <c r="A67" i="6"/>
  <c r="P66" i="6"/>
  <c r="AG66" i="6"/>
  <c r="AX66" i="6"/>
  <c r="Q67" i="40" l="1"/>
  <c r="AL67" i="40"/>
  <c r="A68" i="2"/>
  <c r="A68" i="6"/>
  <c r="A68" i="40"/>
  <c r="B128" i="5"/>
  <c r="P67" i="6"/>
  <c r="AG67" i="6"/>
  <c r="AX67" i="6"/>
  <c r="Q68" i="40" l="1"/>
  <c r="AL68" i="40"/>
  <c r="A69" i="2"/>
  <c r="A69" i="40"/>
  <c r="A69" i="6"/>
  <c r="B130" i="5"/>
  <c r="P68" i="6"/>
  <c r="AX68" i="6"/>
  <c r="AG68" i="6"/>
  <c r="Q69" i="40" l="1"/>
  <c r="AL69" i="40"/>
  <c r="A70" i="2"/>
  <c r="A70" i="40"/>
  <c r="A70" i="6"/>
  <c r="B132" i="5"/>
  <c r="AG69" i="6"/>
  <c r="AX69" i="6"/>
  <c r="P69" i="6"/>
  <c r="Q70" i="40" l="1"/>
  <c r="AL70" i="40"/>
  <c r="A71" i="2"/>
  <c r="A71" i="6"/>
  <c r="B134" i="5"/>
  <c r="A71" i="40"/>
  <c r="P70" i="6"/>
  <c r="AG70" i="6"/>
  <c r="AX70" i="6"/>
  <c r="Q71" i="40" l="1"/>
  <c r="AL71" i="40"/>
  <c r="A72" i="2"/>
  <c r="A72" i="40"/>
  <c r="B136" i="5"/>
  <c r="A72" i="6"/>
  <c r="AG71" i="6"/>
  <c r="AX71" i="6"/>
  <c r="P71" i="6"/>
  <c r="Q72" i="40" l="1"/>
  <c r="AL72" i="40"/>
  <c r="B138" i="5"/>
  <c r="A73" i="40"/>
  <c r="A73" i="6"/>
  <c r="D25" i="7"/>
  <c r="D20" i="7"/>
  <c r="D24" i="51"/>
  <c r="M24" i="53"/>
  <c r="D26" i="51"/>
  <c r="D27" i="51"/>
  <c r="D24" i="7"/>
  <c r="D22" i="7"/>
  <c r="D27" i="7"/>
  <c r="N23" i="51"/>
  <c r="D17" i="7"/>
  <c r="D19" i="51"/>
  <c r="D19" i="7"/>
  <c r="D23" i="51"/>
  <c r="N21" i="51"/>
  <c r="D23" i="7"/>
  <c r="D20" i="51"/>
  <c r="D21" i="51"/>
  <c r="N25" i="51"/>
  <c r="D22" i="51"/>
  <c r="D17" i="51"/>
  <c r="D25" i="51"/>
  <c r="N20" i="51"/>
  <c r="D21" i="7"/>
  <c r="C24" i="53"/>
  <c r="N19" i="51"/>
  <c r="N17" i="51"/>
  <c r="D26" i="7"/>
  <c r="N22" i="51"/>
  <c r="N24" i="51"/>
  <c r="N26" i="51"/>
  <c r="N27" i="51"/>
  <c r="N20" i="7"/>
  <c r="N25" i="7"/>
  <c r="N23" i="7"/>
  <c r="N17" i="7"/>
  <c r="N22" i="7"/>
  <c r="N26" i="7"/>
  <c r="N19" i="7"/>
  <c r="N21" i="7"/>
  <c r="N27" i="7"/>
  <c r="N24" i="7"/>
  <c r="AX72" i="6"/>
  <c r="AG72" i="6"/>
  <c r="P72" i="6"/>
  <c r="Q73" i="40" l="1"/>
  <c r="AL73" i="40"/>
  <c r="P73" i="6"/>
  <c r="AX73" i="6"/>
  <c r="AG73" i="6"/>
  <c r="N16" i="51"/>
  <c r="G18" i="51"/>
  <c r="D18" i="51"/>
  <c r="D16" i="7"/>
  <c r="Q18" i="51"/>
  <c r="D16" i="51"/>
  <c r="D18" i="7"/>
  <c r="G18" i="7"/>
  <c r="N18" i="51"/>
  <c r="O7" i="53"/>
  <c r="E7" i="53"/>
  <c r="N18" i="7"/>
  <c r="Q18" i="7"/>
  <c r="N16" i="7"/>
  <c r="Q17" i="53" l="1"/>
  <c r="Q20" i="53"/>
  <c r="G19" i="53"/>
  <c r="Q18" i="53"/>
  <c r="Q13" i="53"/>
  <c r="Q19" i="53"/>
  <c r="Q16" i="53"/>
  <c r="G14" i="53"/>
  <c r="G21" i="53"/>
  <c r="F22" i="53" s="1"/>
  <c r="G15" i="53"/>
  <c r="Q15" i="53"/>
  <c r="Q14" i="53"/>
  <c r="G18" i="53"/>
  <c r="G13" i="53"/>
  <c r="G17" i="53"/>
  <c r="Q21" i="53"/>
  <c r="P22" i="53" s="1"/>
  <c r="G20" i="53"/>
  <c r="G16" i="53"/>
</calcChain>
</file>

<file path=xl/sharedStrings.xml><?xml version="1.0" encoding="utf-8"?>
<sst xmlns="http://schemas.openxmlformats.org/spreadsheetml/2006/main" count="696" uniqueCount="274">
  <si>
    <t xml:space="preserve"> </t>
  </si>
  <si>
    <t xml:space="preserve">શાળાકીય સર્વગ્રાહી મૂલ્યાંકન </t>
  </si>
  <si>
    <t xml:space="preserve">ધોરણ:- </t>
  </si>
  <si>
    <t xml:space="preserve">વર્ષ:- </t>
  </si>
  <si>
    <t xml:space="preserve">પરિણામપત્રક </t>
  </si>
  <si>
    <t>:-</t>
  </si>
  <si>
    <t xml:space="preserve">શાળાનુ નામ </t>
  </si>
  <si>
    <t xml:space="preserve">ગામ </t>
  </si>
  <si>
    <t xml:space="preserve">તાલુકો </t>
  </si>
  <si>
    <t xml:space="preserve">જિલ્લો </t>
  </si>
  <si>
    <t xml:space="preserve">પે સેન્ટર  </t>
  </si>
  <si>
    <t>A</t>
  </si>
  <si>
    <t>B</t>
  </si>
  <si>
    <t>C</t>
  </si>
  <si>
    <t>D</t>
  </si>
  <si>
    <t>E</t>
  </si>
  <si>
    <t xml:space="preserve">સંખ્યા </t>
  </si>
  <si>
    <t xml:space="preserve">કુમાર </t>
  </si>
  <si>
    <t xml:space="preserve">કન્યા </t>
  </si>
  <si>
    <t xml:space="preserve">કુલ </t>
  </si>
  <si>
    <t xml:space="preserve">જાતિ </t>
  </si>
  <si>
    <t xml:space="preserve">અન્ય </t>
  </si>
  <si>
    <t xml:space="preserve">પ્રથમ સત્ર </t>
  </si>
  <si>
    <t xml:space="preserve">રચનાત્મક મૂલ્યાંકન </t>
  </si>
  <si>
    <t xml:space="preserve">સંત્રાત મૂલ્યાંકન </t>
  </si>
  <si>
    <t xml:space="preserve">સ્વ- અધ્યયન કાર્યના આધારે મૂલ્યાંકન </t>
  </si>
  <si>
    <t xml:space="preserve">40 ગુણ </t>
  </si>
  <si>
    <t xml:space="preserve">કુલ ગુણ 200 માથી મેળવેલ ગુણ </t>
  </si>
  <si>
    <t xml:space="preserve">ગ્રેડ </t>
  </si>
  <si>
    <t xml:space="preserve">20 ગુણ </t>
  </si>
  <si>
    <t xml:space="preserve">પત્રક - B : વ્યક્તિત્વ વિકાસ પત્રક </t>
  </si>
  <si>
    <t xml:space="preserve">તમામ વિષયોના + પત્રક B ના કુલ ગુણ </t>
  </si>
  <si>
    <t xml:space="preserve">સરેરાશ ગ્રેડ </t>
  </si>
  <si>
    <t xml:space="preserve">ક્રમ </t>
  </si>
  <si>
    <t xml:space="preserve">વિદ્યાર્થીનુ નામ </t>
  </si>
  <si>
    <t xml:space="preserve">જ . ર . નબર </t>
  </si>
  <si>
    <t xml:space="preserve">જન્મ તારીખ </t>
  </si>
  <si>
    <t xml:space="preserve">સત્ર </t>
  </si>
  <si>
    <t xml:space="preserve">ક્ષેત્ર - 1 </t>
  </si>
  <si>
    <t xml:space="preserve">ક્ષેત્ર -2 </t>
  </si>
  <si>
    <t>કુલ ગુણ સત્ર-1</t>
  </si>
  <si>
    <t xml:space="preserve">કુલ ગુણ સત્ર-2 </t>
  </si>
  <si>
    <t xml:space="preserve">વ્યક્તિગત અને સમાજિક ગુણો </t>
  </si>
  <si>
    <t xml:space="preserve">વિદ્યાર્થીના વલણો </t>
  </si>
  <si>
    <t xml:space="preserve">સાહિત્ય </t>
  </si>
  <si>
    <t xml:space="preserve">સંગીત અને કલા </t>
  </si>
  <si>
    <t xml:space="preserve">કાર્યાનુભવ </t>
  </si>
  <si>
    <t>શાળાની સ્વચ્છતા જાળવે છે .</t>
  </si>
  <si>
    <t>શિક્ષણ પ્રત્યે હકારાત્મક વલણ ધરાવે છે .</t>
  </si>
  <si>
    <t>શાળા મિલકતની જાળવણી રાખે છે .</t>
  </si>
  <si>
    <t>સહાધ્યાયી પ્રત્યે સહયોગ દાખવે છે .</t>
  </si>
  <si>
    <t>વ્યક્તિગત સ્વચ્છતા અને સુઘડતા જાળવે છે .</t>
  </si>
  <si>
    <t xml:space="preserve">મૌલિક વાર્તા કથન / વક્તવ્ય </t>
  </si>
  <si>
    <t xml:space="preserve">ઉત્સવ ઉજવણી </t>
  </si>
  <si>
    <t xml:space="preserve">વિશેષ દિન ઉજવણી </t>
  </si>
  <si>
    <t xml:space="preserve">વિવિધ સ્પર્ધાઓ </t>
  </si>
  <si>
    <t xml:space="preserve">પ્રવાસ / પર્યટન / મુલાકાત </t>
  </si>
  <si>
    <t xml:space="preserve">માટીકામ / બાગકામ / શાળા સુશોભન </t>
  </si>
  <si>
    <t xml:space="preserve">ગુજરાતી </t>
  </si>
  <si>
    <t xml:space="preserve">મેળવેલ </t>
  </si>
  <si>
    <t xml:space="preserve">ગુણ </t>
  </si>
  <si>
    <t xml:space="preserve">પ્રગતિપત્રક </t>
  </si>
  <si>
    <t xml:space="preserve">પત્રક- F </t>
  </si>
  <si>
    <t xml:space="preserve">( PROGRESS REPORT ) </t>
  </si>
  <si>
    <t>વર્ગ :-</t>
  </si>
  <si>
    <t>જીલ્લો :-</t>
  </si>
  <si>
    <t>જન્મ તારીખ :-</t>
  </si>
  <si>
    <t>વિદ્યાર્થીનું નામ :-</t>
  </si>
  <si>
    <t xml:space="preserve">વિષય </t>
  </si>
  <si>
    <t xml:space="preserve">વિશેષ નોંધ </t>
  </si>
  <si>
    <t xml:space="preserve">હિન્દી </t>
  </si>
  <si>
    <t xml:space="preserve">અંગ્રેજી </t>
  </si>
  <si>
    <t xml:space="preserve">સંસ્કૃત </t>
  </si>
  <si>
    <t xml:space="preserve">ગણિત </t>
  </si>
  <si>
    <t xml:space="preserve">વિ.અને ટેકનોલોજી </t>
  </si>
  <si>
    <t xml:space="preserve">સામાજિક વિજ્ઞાન </t>
  </si>
  <si>
    <t xml:space="preserve">વ્યક્તિત્વ વિકાસ </t>
  </si>
  <si>
    <t>કુલ ગુણ -</t>
  </si>
  <si>
    <t xml:space="preserve">વર્ગશિક્ષક ની સહી </t>
  </si>
  <si>
    <t xml:space="preserve">આચાર્યની સહી </t>
  </si>
  <si>
    <t>મેળવેલ એકંદર ગ્રેડ -</t>
  </si>
  <si>
    <t>હાજર દિવસ</t>
  </si>
  <si>
    <t xml:space="preserve">ધોરણ :- </t>
  </si>
  <si>
    <t>વર્ગ:-</t>
  </si>
  <si>
    <t>ધોરણ-</t>
  </si>
  <si>
    <t>ક્રમ</t>
  </si>
  <si>
    <t>વિધાર્થીનું નામ</t>
  </si>
  <si>
    <t>જન્મ તા.</t>
  </si>
  <si>
    <t>પિતાનું નામ</t>
  </si>
  <si>
    <t>સરનામું</t>
  </si>
  <si>
    <t>મોબાઈલ નંબર</t>
  </si>
  <si>
    <t>મું.ચાંગોદર, તા- સાણંદ, જિ- અમદાવાદ.</t>
  </si>
  <si>
    <t xml:space="preserve"> ગુજરાતી </t>
  </si>
  <si>
    <t xml:space="preserve">વિજ્ઞાન અને ટેક્નોલોજી </t>
  </si>
  <si>
    <t>સામાજિક વિજ્ઞાન</t>
  </si>
  <si>
    <t>સી. આર. સી.</t>
  </si>
  <si>
    <t>આચાર્યની સહી</t>
  </si>
  <si>
    <t>વર્ગશિક્ષકની સહી</t>
  </si>
  <si>
    <t xml:space="preserve">સોપેલુ કાર્ય સારી રીતે કરે છે . </t>
  </si>
  <si>
    <t>ચિત્રમા રેખાંકન સ્પષ્ટ અને સુંદર કરે છે .</t>
  </si>
  <si>
    <t>ચિત્રમા રંગપૂરણી સારી રીતે કરે છે .</t>
  </si>
  <si>
    <t xml:space="preserve">સરેરાશ ગુણ ( બન્ને સત્રના આધારે વર્ષાંતે ) </t>
  </si>
  <si>
    <t>ધોરણ:-</t>
  </si>
  <si>
    <t>વર્ષ:-</t>
  </si>
  <si>
    <t>સંસ્કૃત</t>
  </si>
  <si>
    <t>જિલ્લા પંચાયત શિક્ષણ સમિતિ, અમદાવાદ</t>
  </si>
  <si>
    <t>ચાંગોદર પે સે શાળા</t>
  </si>
  <si>
    <t>ચાંગોદર</t>
  </si>
  <si>
    <t>સાણંદ</t>
  </si>
  <si>
    <t>અમદાવાદ</t>
  </si>
  <si>
    <t>હિતેશભાઇ પી આહજોલિયા</t>
  </si>
  <si>
    <t>શાળાની માહિતી</t>
  </si>
  <si>
    <t>માતાનું નામ</t>
  </si>
  <si>
    <t>રમીલાબેન</t>
  </si>
  <si>
    <t>ભીખાભાઈ સોલંકી</t>
  </si>
  <si>
    <t xml:space="preserve">વર્ગશિક્ષકનું નામ </t>
  </si>
  <si>
    <t>આધારડાયસ નં :-</t>
  </si>
  <si>
    <t>બેંક એકાઉન્ટ નં :-</t>
  </si>
  <si>
    <t>Bank IFSC Code :-</t>
  </si>
  <si>
    <t xml:space="preserve">શાળાનું નામ    :-  </t>
  </si>
  <si>
    <t>તાલુકો          :-</t>
  </si>
  <si>
    <t>વિદ્યાર્થીનું નામ  :-</t>
  </si>
  <si>
    <t>સરનામું         :-</t>
  </si>
  <si>
    <t>પિતાનું નામ    :-</t>
  </si>
  <si>
    <t>માતાનું નામ    :-</t>
  </si>
  <si>
    <t>આધારકાર્ડ નં   :-</t>
  </si>
  <si>
    <t>Bank Name       :-</t>
  </si>
  <si>
    <t>Bank Branch     :-</t>
  </si>
  <si>
    <t>સંપર્ક નંબર     :-</t>
  </si>
  <si>
    <t>જ. રજી. નં       :-</t>
  </si>
  <si>
    <t>ધોરણ   :-</t>
  </si>
  <si>
    <t>વર્ષ     :-</t>
  </si>
  <si>
    <t>વર્ગ     :-</t>
  </si>
  <si>
    <t>રોલ નં  :-</t>
  </si>
  <si>
    <t>આધારડાયસ નંબર</t>
  </si>
  <si>
    <t>આધારકાર્ડ નંબર</t>
  </si>
  <si>
    <t>બેંક એકાઉન્ટ નંબર</t>
  </si>
  <si>
    <t>Bank Name</t>
  </si>
  <si>
    <t>Bank IFSC Code</t>
  </si>
  <si>
    <t>State Bank Of India</t>
  </si>
  <si>
    <t>વિદ્યાર્થીને આપવાની સૂચના</t>
  </si>
  <si>
    <t>રોલ નં :-</t>
  </si>
  <si>
    <t>Bank Branch Name</t>
  </si>
  <si>
    <t>જી.આર.નંબર</t>
  </si>
  <si>
    <t>વિધાર્થીની વિગત</t>
  </si>
  <si>
    <t>શિક્ષકની સહી</t>
  </si>
  <si>
    <t>સ્થળ :-</t>
  </si>
  <si>
    <t xml:space="preserve">તારીખ :- </t>
  </si>
  <si>
    <t xml:space="preserve">વાલીની સહી :- </t>
  </si>
  <si>
    <t>SBIN0004564</t>
  </si>
  <si>
    <t>પત્રક - C</t>
  </si>
  <si>
    <t>પ્રથમ સત્ર માટે પત્રક - C</t>
  </si>
  <si>
    <t>આ પત્રકમાં કોઈ ગુણ લખવાના નથી. પત્રક C માં ગુણ લખવા. તે અહીં લખાશે.</t>
  </si>
  <si>
    <t>1111 2222 3333</t>
  </si>
  <si>
    <t>003010100123456</t>
  </si>
  <si>
    <t>www.hiteshahjoliya.blogspot.com</t>
  </si>
  <si>
    <t>ક્રમ નંબર લખવા નહિ. નામ લખશો એટલે તે લખાઈ જશે.</t>
  </si>
  <si>
    <t xml:space="preserve">Created by   -   Hitesh Ahjoliya    </t>
  </si>
  <si>
    <t xml:space="preserve">જ . ર . નંબર </t>
  </si>
  <si>
    <t xml:space="preserve">દ્વિતીય સત્ર </t>
  </si>
  <si>
    <t>જે વિદ્યાર્થીની માર્કશીટની પ્રિન્ટ કાઢવી હોય તેનો રોલ નંબર આ ખાનામાં લખી સીધી Print આપો.  →</t>
  </si>
  <si>
    <t xml:space="preserve">Created by   -   Hitesh Ahjoliya </t>
  </si>
  <si>
    <t xml:space="preserve">અનુ. જનજાતિ </t>
  </si>
  <si>
    <t xml:space="preserve">અનુ. જાતિ </t>
  </si>
  <si>
    <t xml:space="preserve">પરિણામ તારીખ </t>
  </si>
  <si>
    <t>જ્ઞાતિ</t>
  </si>
  <si>
    <t>SC</t>
  </si>
  <si>
    <t>ST</t>
  </si>
  <si>
    <t>OBC</t>
  </si>
  <si>
    <t>OTHER</t>
  </si>
  <si>
    <t>M</t>
  </si>
  <si>
    <t>F</t>
  </si>
  <si>
    <t>Format By - Hitesh Ahjoliya</t>
  </si>
  <si>
    <t>Format by Hitesh Ahjoliya</t>
  </si>
  <si>
    <t xml:space="preserve">માત્ર રંગીન ભાગમાં જ ગુણ લખવા. </t>
  </si>
  <si>
    <t>જાતિ M/F</t>
  </si>
  <si>
    <t>Created by  : -</t>
  </si>
  <si>
    <t xml:space="preserve">For Download Visit - </t>
  </si>
  <si>
    <t>અન્ય ઉપયોગી શૈક્ષણિક મટીરીયલ માટે Visit --</t>
  </si>
  <si>
    <t>-</t>
  </si>
  <si>
    <t>રાજ ભીખાભાઈ સોલંકી</t>
  </si>
  <si>
    <t>240704010011210030</t>
  </si>
  <si>
    <t xml:space="preserve">ક્ષેત્ર - 3 વિદ્યાર્થીના રસના ક્ષેત્રો </t>
  </si>
  <si>
    <t>ખૂબ સરસ, અભિનંદન                                                   સૂચના :- શાળાનું નવુ સત્ર તા-    /   /20     ને     વારે શરૂ થશે.</t>
  </si>
  <si>
    <t>વિદ્યાર્થીનું નામ</t>
  </si>
  <si>
    <t>શિક્ષણ સમિતિનું નામ :-</t>
  </si>
  <si>
    <t>શાળાનું નામ :-</t>
  </si>
  <si>
    <t>ધોરણ :-</t>
  </si>
  <si>
    <t>વર્ષ :-</t>
  </si>
  <si>
    <t>ગામ :-</t>
  </si>
  <si>
    <t>તાલુકો :-</t>
  </si>
  <si>
    <t>જિલ્લો :-</t>
  </si>
  <si>
    <t>પે સેન્ટર :-</t>
  </si>
  <si>
    <t>પરિણામની તારીખ :-</t>
  </si>
  <si>
    <t>વર્ગ શિક્ષકનું નામ :-</t>
  </si>
  <si>
    <t>સી.આર.સી :-</t>
  </si>
  <si>
    <t>Print On A4 Paper</t>
  </si>
  <si>
    <t>Print On Legal Paper</t>
  </si>
  <si>
    <t>રમેશ</t>
  </si>
  <si>
    <t>સૂચના :- શાળાનું નવુ સત્ર તા-    /   /20     ને     વારે શરૂ થશે.</t>
  </si>
  <si>
    <t>વિદ્યાર્થીનું નામ:-</t>
  </si>
  <si>
    <t>આધારડાયસ નં:-</t>
  </si>
  <si>
    <t>Bank IFSC Code:-</t>
  </si>
  <si>
    <t>Bank Name     :-</t>
  </si>
  <si>
    <t>બેંક એકાઉન્ટ નં:-</t>
  </si>
  <si>
    <t>Print On    A4 Paper</t>
  </si>
  <si>
    <t>(SCE)</t>
  </si>
  <si>
    <t>પત્રક C</t>
  </si>
  <si>
    <r>
      <t xml:space="preserve"> ●  નિષ્પતિઓ સાથેના પત્રક - A  </t>
    </r>
    <r>
      <rPr>
        <b/>
        <sz val="14"/>
        <color rgb="FFFF0000"/>
        <rFont val="Calibri"/>
        <family val="2"/>
        <scheme val="minor"/>
      </rPr>
      <t>www.hiteshahjoliya.blogspot.com</t>
    </r>
    <r>
      <rPr>
        <b/>
        <sz val="12"/>
        <color theme="1"/>
        <rFont val="Calibri"/>
        <family val="2"/>
        <scheme val="minor"/>
      </rPr>
      <t xml:space="preserve">  માં જઈ ડાઉનલોડ કરી શકશો.</t>
    </r>
  </si>
  <si>
    <t>Use Legal Page to Print</t>
  </si>
  <si>
    <t>For Std - 6, 7</t>
  </si>
  <si>
    <r>
      <t xml:space="preserve">● માર્કશીટની પ્રિન્ટ  </t>
    </r>
    <r>
      <rPr>
        <b/>
        <sz val="12"/>
        <color rgb="FFC00000"/>
        <rFont val="Calibri"/>
        <family val="2"/>
        <scheme val="minor"/>
      </rPr>
      <t>Legal Page</t>
    </r>
    <r>
      <rPr>
        <b/>
        <sz val="12"/>
        <color theme="1"/>
        <rFont val="Calibri"/>
        <family val="2"/>
        <scheme val="minor"/>
      </rPr>
      <t xml:space="preserve"> અથવા </t>
    </r>
    <r>
      <rPr>
        <b/>
        <sz val="12"/>
        <color rgb="FFC00000"/>
        <rFont val="Calibri"/>
        <family val="2"/>
        <scheme val="minor"/>
      </rPr>
      <t>A4 Size</t>
    </r>
    <r>
      <rPr>
        <b/>
        <sz val="12"/>
        <color theme="1"/>
        <rFont val="Calibri"/>
        <family val="2"/>
        <scheme val="minor"/>
      </rPr>
      <t xml:space="preserve"> એમ બન્ને રીતે કાઢી શકાશે. જેના માટે અલગ અલગ શીટ છે. એક સાથે બે વિદ્યાર્થીની માર્કશીટ પ્રિન્ટ થશે.</t>
    </r>
  </si>
  <si>
    <t>For Std - 6,  7</t>
  </si>
  <si>
    <r>
      <t xml:space="preserve">  </t>
    </r>
    <r>
      <rPr>
        <b/>
        <sz val="12"/>
        <color rgb="FFFF0000"/>
        <rFont val="Calibri"/>
        <family val="2"/>
      </rPr>
      <t>→</t>
    </r>
    <r>
      <rPr>
        <b/>
        <sz val="12"/>
        <color rgb="FFFF0000"/>
        <rFont val="Calibri"/>
        <family val="2"/>
        <scheme val="minor"/>
      </rPr>
      <t xml:space="preserve">  પરિણામપત્રક બનાવતા પહેલા નીચેની સૂચના વાંચો :</t>
    </r>
  </si>
  <si>
    <r>
      <rPr>
        <b/>
        <sz val="12"/>
        <color theme="1"/>
        <rFont val="Calibri"/>
        <family val="2"/>
      </rPr>
      <t xml:space="preserve">●  </t>
    </r>
    <r>
      <rPr>
        <b/>
        <sz val="12"/>
        <color theme="1"/>
        <rFont val="Calibri"/>
        <family val="2"/>
        <scheme val="minor"/>
      </rPr>
      <t>સૌ પ્રથમ</t>
    </r>
    <r>
      <rPr>
        <b/>
        <sz val="12"/>
        <color rgb="FF002060"/>
        <rFont val="Calibri"/>
        <family val="2"/>
        <scheme val="minor"/>
      </rPr>
      <t xml:space="preserve"> School Data</t>
    </r>
    <r>
      <rPr>
        <b/>
        <sz val="12"/>
        <color theme="1"/>
        <rFont val="Calibri"/>
        <family val="2"/>
        <scheme val="minor"/>
      </rPr>
      <t xml:space="preserve"> અને </t>
    </r>
    <r>
      <rPr>
        <b/>
        <sz val="12"/>
        <color rgb="FF002060"/>
        <rFont val="Calibri"/>
        <family val="2"/>
        <scheme val="minor"/>
      </rPr>
      <t>Student Data</t>
    </r>
    <r>
      <rPr>
        <b/>
        <sz val="12"/>
        <color theme="1"/>
        <rFont val="Calibri"/>
        <family val="2"/>
        <scheme val="minor"/>
      </rPr>
      <t xml:space="preserve"> માં જરુરી તમામ માહિતી ભરો.  Shruti ફોન્ટનો ઉપયોગ કરવો.  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</si>
  <si>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B</t>
    </r>
    <r>
      <rPr>
        <b/>
        <sz val="12"/>
        <color theme="1"/>
        <rFont val="Calibri"/>
        <family val="2"/>
        <scheme val="minor"/>
      </rPr>
      <t xml:space="preserve"> માં સત્ર મુજબ મેળવેલ ગુણ લખવા. જે  </t>
    </r>
    <r>
      <rPr>
        <b/>
        <sz val="12"/>
        <color rgb="FF002060"/>
        <rFont val="Calibri"/>
        <family val="2"/>
        <scheme val="minor"/>
      </rPr>
      <t xml:space="preserve">Patrak - C </t>
    </r>
    <r>
      <rPr>
        <b/>
        <sz val="12"/>
        <color theme="1"/>
        <rFont val="Calibri"/>
        <family val="2"/>
        <scheme val="minor"/>
      </rPr>
      <t xml:space="preserve"> માં લખાઈ જશે. </t>
    </r>
  </si>
  <si>
    <r>
      <t xml:space="preserve">●   </t>
    </r>
    <r>
      <rPr>
        <b/>
        <sz val="12"/>
        <color rgb="FF002060"/>
        <rFont val="Calibri"/>
        <family val="2"/>
        <scheme val="minor"/>
      </rPr>
      <t>Patrak C</t>
    </r>
    <r>
      <rPr>
        <b/>
        <sz val="12"/>
        <color theme="1"/>
        <rFont val="Calibri"/>
        <family val="2"/>
        <scheme val="minor"/>
      </rPr>
      <t xml:space="preserve"> માં સત્ર મુજબ પ્રથમ સત્રનાં  40 + 40 + 20 અને બીજા સત્રનાં 40 + 40 + 20 માંથી મેળવેલ ગુણ મેન્યુઅલી લખવા.</t>
    </r>
  </si>
  <si>
    <r>
      <rPr>
        <b/>
        <sz val="12"/>
        <color theme="1"/>
        <rFont val="Calibri"/>
        <family val="2"/>
      </rPr>
      <t xml:space="preserve">→ </t>
    </r>
    <r>
      <rPr>
        <b/>
        <sz val="12"/>
        <color rgb="FFC00000"/>
        <rFont val="Calibri"/>
        <family val="2"/>
        <scheme val="minor"/>
      </rPr>
      <t>Patrak C ની પ્રિન્ટ કાઢવાની રીત</t>
    </r>
    <r>
      <rPr>
        <b/>
        <sz val="12"/>
        <color theme="1"/>
        <rFont val="Calibri"/>
        <family val="2"/>
        <scheme val="minor"/>
      </rPr>
      <t xml:space="preserve"> :- સૌ પ્રથમ </t>
    </r>
    <r>
      <rPr>
        <b/>
        <sz val="12"/>
        <color rgb="FF002060"/>
        <rFont val="Calibri"/>
        <family val="2"/>
        <scheme val="minor"/>
      </rPr>
      <t>Heading</t>
    </r>
    <r>
      <rPr>
        <b/>
        <sz val="12"/>
        <color theme="1"/>
        <rFont val="Calibri"/>
        <family val="2"/>
        <scheme val="minor"/>
      </rPr>
      <t xml:space="preserve"> ની પ્રિન્ટ કાઢવી. ત્યારબાદ તેની પાછળ વિદ્યાર્થીઓની સંખ્યા મુજબ જરૂરી પેજની પ્રિન્ટ કાઢવી.</t>
    </r>
  </si>
  <si>
    <r>
      <t xml:space="preserve">● </t>
    </r>
    <r>
      <rPr>
        <b/>
        <sz val="12"/>
        <color rgb="FF002060"/>
        <rFont val="Calibri"/>
        <family val="2"/>
        <scheme val="minor"/>
      </rPr>
      <t>Student Data Sheet</t>
    </r>
    <r>
      <rPr>
        <b/>
        <sz val="12"/>
        <color theme="1"/>
        <rFont val="Calibri"/>
        <family val="2"/>
        <scheme val="minor"/>
      </rPr>
      <t xml:space="preserve"> નાં છેલ્લા કોલમમાં વિદ્યાર્થીને આપવાની સૂચના લખી શકાશે જે તેની માર્કશીટમાં પ્રિન્ટ થશે. </t>
    </r>
  </si>
  <si>
    <t xml:space="preserve">Create By : Hitesh Ahjoliya </t>
  </si>
  <si>
    <r>
      <t xml:space="preserve">Select </t>
    </r>
    <r>
      <rPr>
        <b/>
        <sz val="12"/>
        <color rgb="FFC00000"/>
        <rFont val="Wingdings"/>
        <charset val="2"/>
      </rPr>
      <t>ê</t>
    </r>
  </si>
  <si>
    <t xml:space="preserve">                  Print On A4 Paper</t>
  </si>
  <si>
    <t xml:space="preserve">સ્વ-અધ્યયન કાર્યના આધારે મૂલ્યાંકન </t>
  </si>
  <si>
    <t xml:space="preserve">પ્રથમ સત્ર પરિણામપત્રક </t>
  </si>
  <si>
    <t xml:space="preserve">રજીસ્ટર </t>
  </si>
  <si>
    <t xml:space="preserve">મેળવેલ એકંદરે ગ્રેડ </t>
  </si>
  <si>
    <t xml:space="preserve">નોંધ </t>
  </si>
  <si>
    <t xml:space="preserve">શા. શૈ. પછાત </t>
  </si>
  <si>
    <t>પ્રાર્થના સંમેલનમાં નિયમિત સામેલ થાય છે.</t>
  </si>
  <si>
    <t>પર્યાવરણની સમતુલા જાળવવામાં ઉપયોગી થાય છે.</t>
  </si>
  <si>
    <t xml:space="preserve">ઇતર વાંચન </t>
  </si>
  <si>
    <t xml:space="preserve">ભાષાશુદ્ધિ સાથેનું મરોડદાર અક્ષરે લેખન </t>
  </si>
  <si>
    <t>ગાન / વાદન ( અભિનય, બાળગીત વગેરે )</t>
  </si>
  <si>
    <t xml:space="preserve">નાટ્ય / નૃત્ય / વેશભુષા / અભિનય </t>
  </si>
  <si>
    <t>ખેલકુદ અને જિમ્નાસ્ટિક લયબદ્ઘ રીતે કરે છે.</t>
  </si>
  <si>
    <t xml:space="preserve">પ્રશ્નમંચ ( ક્વિઝ ) માં ભાગીદારી </t>
  </si>
  <si>
    <t xml:space="preserve">મૂલ્ય શિક્ષણની પ્રવ્રુતિઓમાં ભાગીદારી </t>
  </si>
  <si>
    <t>ઇકોક્લબની પ્રવ્રુત્તિઓ</t>
  </si>
  <si>
    <t xml:space="preserve">કાગળકામ / ટી.એલ. એમ નિર્માણમાં સહયોગ </t>
  </si>
  <si>
    <t xml:space="preserve">પત્રક - B   વ્યક્તિત્વ વિકાસ પત્રક </t>
  </si>
  <si>
    <t>Changodar</t>
  </si>
  <si>
    <t>કુલ ગુણ 100 માથી મેળવેલ ગુણ</t>
  </si>
  <si>
    <t>તમામ વિષયોના કુલ ગુણ</t>
  </si>
  <si>
    <t xml:space="preserve">Format By - Hitesh Ahjoliya </t>
  </si>
  <si>
    <t>પત્રક B ગુણ</t>
  </si>
  <si>
    <t>વિજ્ઞાન અને ટેક.</t>
  </si>
  <si>
    <t>ધો -</t>
  </si>
  <si>
    <r>
      <t>●</t>
    </r>
    <r>
      <rPr>
        <b/>
        <sz val="12"/>
        <color rgb="FFC00000"/>
        <rFont val="Calibri"/>
        <family val="2"/>
        <scheme val="minor"/>
      </rPr>
      <t xml:space="preserve"> Marksheet ની પ્રિન્ટ કાઢવાની રીત :- </t>
    </r>
    <r>
      <rPr>
        <b/>
        <sz val="12"/>
        <color theme="1"/>
        <rFont val="Calibri"/>
        <family val="2"/>
        <scheme val="minor"/>
      </rPr>
      <t xml:space="preserve"> સૌ પ્રથમ </t>
    </r>
    <r>
      <rPr>
        <b/>
        <sz val="12"/>
        <color theme="3" tint="-0.499984740745262"/>
        <rFont val="Calibri"/>
        <family val="2"/>
        <scheme val="minor"/>
      </rPr>
      <t>Front Page</t>
    </r>
    <r>
      <rPr>
        <b/>
        <sz val="12"/>
        <color theme="1"/>
        <rFont val="Calibri"/>
        <family val="2"/>
        <scheme val="minor"/>
      </rPr>
      <t xml:space="preserve"> શીટમાં જે વિદ્યાર્થીની માર્કશીટની પ્રિન્ટ કાઢવી હોય તેનો નંબર ( માત્ર એકી અંક ) લખો અને પ્રિન્ટ કરો. ત્યારબાદ તેને ઉલટાવી પાછળનાં ભાગની પ્રિન્ટ કાઢવા </t>
    </r>
    <r>
      <rPr>
        <b/>
        <sz val="12"/>
        <color rgb="FF002060"/>
        <rFont val="Calibri"/>
        <family val="2"/>
        <scheme val="minor"/>
      </rPr>
      <t xml:space="preserve">Back Page Sheet </t>
    </r>
    <r>
      <rPr>
        <b/>
        <sz val="12"/>
        <color theme="1"/>
        <rFont val="Calibri"/>
        <family val="2"/>
        <scheme val="minor"/>
      </rPr>
      <t>માં જઈ તે નંબર લખી તેની પ્રિન્ટ કાઢવી.</t>
    </r>
  </si>
  <si>
    <t>પરિણામ પત્રક               ધો - 6, 7 માટે</t>
  </si>
  <si>
    <r>
      <t>●   માત્ર પ્રથમ સત્રનું પરિણામ પત્રક બનાવવા માટે</t>
    </r>
    <r>
      <rPr>
        <b/>
        <sz val="11"/>
        <color rgb="FF002060"/>
        <rFont val="Calibri"/>
        <family val="2"/>
        <scheme val="minor"/>
      </rPr>
      <t xml:space="preserve"> Sem 1 Patrak C</t>
    </r>
    <r>
      <rPr>
        <b/>
        <sz val="11"/>
        <color theme="1"/>
        <rFont val="Calibri"/>
        <family val="2"/>
        <scheme val="minor"/>
      </rPr>
      <t xml:space="preserve"> અને </t>
    </r>
    <r>
      <rPr>
        <b/>
        <sz val="11"/>
        <color rgb="FF002060"/>
        <rFont val="Calibri"/>
        <family val="2"/>
        <scheme val="minor"/>
      </rPr>
      <t>Sem 1 Heading</t>
    </r>
    <r>
      <rPr>
        <b/>
        <sz val="11"/>
        <color theme="1"/>
        <rFont val="Calibri"/>
        <family val="2"/>
        <scheme val="minor"/>
      </rPr>
      <t xml:space="preserve"> ની પ્રિન્ટ લેવી તે માટે પ્રથમ </t>
    </r>
    <r>
      <rPr>
        <b/>
        <sz val="11"/>
        <color rgb="FF002060"/>
        <rFont val="Calibri"/>
        <family val="2"/>
        <scheme val="minor"/>
      </rPr>
      <t>Patrak C</t>
    </r>
    <r>
      <rPr>
        <b/>
        <sz val="11"/>
        <color theme="1"/>
        <rFont val="Calibri"/>
        <family val="2"/>
        <scheme val="minor"/>
      </rPr>
      <t xml:space="preserve"> માં પ્રથમ સત્રના મેળવેલ ગુણ લખવા. </t>
    </r>
  </si>
  <si>
    <t>New Updated</t>
  </si>
  <si>
    <t>Hitesh Ahjoliya</t>
  </si>
  <si>
    <t xml:space="preserve">ક્ષેત્ર - 4 </t>
  </si>
  <si>
    <t>ક્ષેત્ર - 5 ભારતીય જ્ઞાન પ્રણાલી</t>
  </si>
  <si>
    <t xml:space="preserve">શારીરિક શિક્ષણ અને યોગ </t>
  </si>
  <si>
    <t>સા. શિક્ષણ/યોગ</t>
  </si>
  <si>
    <t xml:space="preserve">સહ શૈ. પ્રવ્રુત્તિઓ </t>
  </si>
  <si>
    <t xml:space="preserve">બીજા વિદ્યાર્થીઓને મદદરુપ થાય છે. </t>
  </si>
  <si>
    <t xml:space="preserve">કોઇપણ કાર્ય કરવામા તત્પરતા દાખવે છે. </t>
  </si>
  <si>
    <t xml:space="preserve">યોગિક ક્રિયાઓ ઉત્સાહપૂર્વક કરે છે. </t>
  </si>
  <si>
    <t xml:space="preserve">સરળ આસનો ઉત્સાહપૂર્વક કરે છે. </t>
  </si>
  <si>
    <t>સાંધિક રમતો કૌશલ્યપૂર્વક રમે છે.</t>
  </si>
  <si>
    <t xml:space="preserve">અભ્યાસ સામગ્રીમાંથી ભા.સાં.વારસાની સમજમેળવેછે. </t>
  </si>
  <si>
    <t xml:space="preserve">શ્લોક કંઠસ્થ કરે છે અને સમૂહગાન કરે છે. </t>
  </si>
  <si>
    <t xml:space="preserve">અભ્યાસ સામગ્રીને સંવાદ કે નાટક સ્વરૂપે રજૂ કરે છે.  </t>
  </si>
  <si>
    <t xml:space="preserve">અભ્યાસ સામગ્રી વિષયક ચિંતન અને તર્ક કરે છે. </t>
  </si>
  <si>
    <t xml:space="preserve">સામગ્રીમાં રહેલા ભાવને ઓળખે છે અને રજૂ કરે છે. </t>
  </si>
  <si>
    <t xml:space="preserve">અભ્યાસ સામગ્રી આ. વિવિધ પ્રવૃતિઓમાં ભાગ લે છે. </t>
  </si>
  <si>
    <t>અ.સા.ના મૂલ્યો અને સિધ્ધાંતોને પોતાના જીવન સાથે સાંકળે છે</t>
  </si>
  <si>
    <t xml:space="preserve">અભ્યાસ સામગ્રી આધા. વિવિધ સ્પર્ધાઓમાં ભાગ લેછે. </t>
  </si>
  <si>
    <t xml:space="preserve">વિવિધ શબ્દોના અર્થ સા. સંદર્ભ સહિત ઓળખે/જાણે છે. </t>
  </si>
  <si>
    <t>ભા. સંસ્કૃતિ અને જ્ઞા.પ્ર. ના મૂલ્યો વિશે સંવાદ/ચર્ચામાં ભાગલેછે</t>
  </si>
  <si>
    <t>ટકા %</t>
  </si>
  <si>
    <t>2025-26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</si>
</sst>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7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b/>
      <sz val="14"/>
      <color theme="1"/>
      <name val="Calibri"/>
      <family val="2"/>
      <charset val="1"/>
      <scheme val="minor"/>
    </font>
    <font>
      <sz val="18"/>
      <color theme="1"/>
      <name val="Calibri"/>
      <family val="2"/>
      <charset val="1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charset val="1"/>
      <scheme val="minor"/>
    </font>
    <font>
      <b/>
      <sz val="16"/>
      <color theme="1"/>
      <name val="Calibri"/>
      <family val="2"/>
      <charset val="1"/>
      <scheme val="minor"/>
    </font>
    <font>
      <b/>
      <sz val="18"/>
      <color theme="1"/>
      <name val="Calibri"/>
      <family val="2"/>
      <charset val="1"/>
      <scheme val="minor"/>
    </font>
    <font>
      <b/>
      <sz val="18"/>
      <color theme="1"/>
      <name val="Calibri"/>
      <family val="2"/>
      <scheme val="minor"/>
    </font>
    <font>
      <sz val="14"/>
      <color rgb="FFFF0000"/>
      <name val="Calibri"/>
      <family val="2"/>
      <charset val="1"/>
      <scheme val="minor"/>
    </font>
    <font>
      <b/>
      <sz val="12"/>
      <color rgb="FFFF0000"/>
      <name val="Calibri"/>
      <family val="2"/>
      <scheme val="minor"/>
    </font>
    <font>
      <sz val="22"/>
      <color theme="1"/>
      <name val="Calibri"/>
      <family val="2"/>
      <charset val="1"/>
      <scheme val="minor"/>
    </font>
    <font>
      <sz val="16"/>
      <name val="Calibri"/>
      <family val="2"/>
      <charset val="1"/>
      <scheme val="minor"/>
    </font>
    <font>
      <sz val="14"/>
      <name val="Calibri"/>
      <family val="2"/>
      <charset val="1"/>
      <scheme val="minor"/>
    </font>
    <font>
      <b/>
      <sz val="14"/>
      <color rgb="FFFF0000"/>
      <name val="Calibri"/>
      <family val="2"/>
      <scheme val="minor"/>
    </font>
    <font>
      <b/>
      <u/>
      <sz val="14"/>
      <color theme="1"/>
      <name val="Calibri"/>
      <family val="2"/>
      <charset val="1"/>
      <scheme val="minor"/>
    </font>
    <font>
      <sz val="12"/>
      <color rgb="FFFF0000"/>
      <name val="Calibri"/>
      <family val="2"/>
      <scheme val="minor"/>
    </font>
    <font>
      <b/>
      <sz val="10"/>
      <color theme="1"/>
      <name val="Calibri"/>
      <family val="2"/>
      <charset val="1"/>
      <scheme val="minor"/>
    </font>
    <font>
      <sz val="12"/>
      <color indexed="8"/>
      <name val="Calibri"/>
      <family val="2"/>
      <charset val="1"/>
      <scheme val="minor"/>
    </font>
    <font>
      <b/>
      <sz val="16"/>
      <name val="Calibri"/>
      <family val="2"/>
      <scheme val="minor"/>
    </font>
    <font>
      <sz val="12"/>
      <name val="Calibri"/>
      <family val="2"/>
      <charset val="1"/>
      <scheme val="minor"/>
    </font>
    <font>
      <b/>
      <sz val="11"/>
      <color rgb="FFFF000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4"/>
      <color theme="0"/>
      <name val="Calibri"/>
      <family val="2"/>
      <charset val="1"/>
      <scheme val="minor"/>
    </font>
    <font>
      <b/>
      <sz val="16"/>
      <color rgb="FF002060"/>
      <name val="Calibri"/>
      <family val="2"/>
      <scheme val="minor"/>
    </font>
    <font>
      <sz val="10"/>
      <color theme="1"/>
      <name val="Calibri"/>
      <family val="2"/>
      <charset val="1"/>
      <scheme val="minor"/>
    </font>
    <font>
      <b/>
      <u/>
      <sz val="16"/>
      <color rgb="FFC00000"/>
      <name val="Calibri"/>
      <family val="2"/>
      <charset val="1"/>
      <scheme val="minor"/>
    </font>
    <font>
      <b/>
      <sz val="14"/>
      <color rgb="FF002060"/>
      <name val="Calibri"/>
      <family val="2"/>
      <scheme val="minor"/>
    </font>
    <font>
      <u/>
      <sz val="11"/>
      <color theme="10"/>
      <name val="Calibri"/>
      <family val="2"/>
      <charset val="1"/>
    </font>
    <font>
      <sz val="14"/>
      <color theme="10"/>
      <name val="Calibri"/>
      <family val="2"/>
    </font>
    <font>
      <b/>
      <sz val="12"/>
      <name val="Calibri"/>
      <family val="2"/>
      <scheme val="minor"/>
    </font>
    <font>
      <sz val="12"/>
      <color theme="1"/>
      <name val="Calibri"/>
      <family val="2"/>
      <charset val="1"/>
    </font>
    <font>
      <b/>
      <sz val="12"/>
      <color theme="1"/>
      <name val="Calibri"/>
      <family val="2"/>
    </font>
    <font>
      <b/>
      <sz val="14"/>
      <color rgb="FFC00000"/>
      <name val="Calibri"/>
      <family val="2"/>
      <scheme val="minor"/>
    </font>
    <font>
      <b/>
      <sz val="9"/>
      <color theme="1"/>
      <name val="Calibri"/>
      <family val="2"/>
      <charset val="1"/>
      <scheme val="minor"/>
    </font>
    <font>
      <b/>
      <sz val="9"/>
      <name val="Calibri"/>
      <family val="2"/>
      <scheme val="minor"/>
    </font>
    <font>
      <b/>
      <sz val="16"/>
      <color rgb="FFFFFF00"/>
      <name val="Calibri"/>
      <family val="2"/>
      <scheme val="minor"/>
    </font>
    <font>
      <b/>
      <sz val="16"/>
      <color theme="10"/>
      <name val="Calibri"/>
      <family val="2"/>
    </font>
    <font>
      <b/>
      <sz val="12"/>
      <color rgb="FFC00000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sz val="14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2"/>
      <color rgb="FF00206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rgb="FFC00000"/>
      <name val="Calibri"/>
      <family val="2"/>
      <charset val="1"/>
      <scheme val="minor"/>
    </font>
    <font>
      <b/>
      <sz val="12"/>
      <color rgb="FFC00000"/>
      <name val="Wingdings"/>
      <charset val="2"/>
    </font>
    <font>
      <sz val="1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3" tint="-0.499984740745262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BCB947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499984740745262"/>
        <bgColor indexed="64"/>
      </patternFill>
    </fill>
  </fills>
  <borders count="6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0" fillId="0" borderId="0"/>
    <xf numFmtId="0" fontId="11" fillId="0" borderId="0"/>
    <xf numFmtId="0" fontId="10" fillId="0" borderId="0"/>
    <xf numFmtId="0" fontId="49" fillId="0" borderId="0" applyNumberFormat="0" applyFill="0" applyBorder="0" applyAlignment="0" applyProtection="0">
      <alignment vertical="top"/>
      <protection locked="0"/>
    </xf>
  </cellStyleXfs>
  <cellXfs count="615">
    <xf numFmtId="0" fontId="0" fillId="0" borderId="0" xfId="0"/>
    <xf numFmtId="0" fontId="17" fillId="0" borderId="0" xfId="0" applyFont="1" applyAlignment="1" applyProtection="1">
      <alignment horizontal="center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center" vertical="center"/>
    </xf>
    <xf numFmtId="0" fontId="17" fillId="0" borderId="0" xfId="0" applyFont="1" applyAlignment="1" applyProtection="1">
      <alignment horizontal="left" vertical="center"/>
    </xf>
    <xf numFmtId="0" fontId="0" fillId="0" borderId="0" xfId="0" applyProtection="1"/>
    <xf numFmtId="0" fontId="4" fillId="0" borderId="0" xfId="0" applyFont="1" applyAlignment="1" applyProtection="1">
      <alignment horizontal="right" vertical="center"/>
    </xf>
    <xf numFmtId="0" fontId="3" fillId="6" borderId="3" xfId="0" applyFont="1" applyFill="1" applyBorder="1" applyAlignment="1" applyProtection="1">
      <alignment horizontal="center" vertical="center"/>
    </xf>
    <xf numFmtId="0" fontId="23" fillId="0" borderId="0" xfId="0" applyFont="1" applyAlignment="1" applyProtection="1">
      <alignment horizontal="center" vertical="center"/>
    </xf>
    <xf numFmtId="0" fontId="23" fillId="0" borderId="3" xfId="0" applyFont="1" applyBorder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20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0" fillId="0" borderId="0" xfId="0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center"/>
    </xf>
    <xf numFmtId="0" fontId="25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vertical="center"/>
    </xf>
    <xf numFmtId="0" fontId="25" fillId="0" borderId="0" xfId="0" applyFont="1" applyBorder="1" applyAlignment="1" applyProtection="1">
      <alignment horizontal="left" vertical="center"/>
    </xf>
    <xf numFmtId="0" fontId="3" fillId="6" borderId="3" xfId="0" applyFont="1" applyFill="1" applyBorder="1" applyAlignment="1" applyProtection="1">
      <alignment horizontal="center" vertical="center" textRotation="90"/>
    </xf>
    <xf numFmtId="0" fontId="24" fillId="0" borderId="0" xfId="0" applyFont="1" applyProtection="1">
      <protection hidden="1"/>
    </xf>
    <xf numFmtId="0" fontId="5" fillId="0" borderId="1" xfId="0" applyFont="1" applyBorder="1" applyAlignment="1" applyProtection="1">
      <alignment vertical="center"/>
      <protection hidden="1"/>
    </xf>
    <xf numFmtId="0" fontId="21" fillId="0" borderId="0" xfId="0" applyFont="1" applyBorder="1" applyAlignment="1" applyProtection="1">
      <alignment horizontal="left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0" fillId="0" borderId="0" xfId="0" applyFont="1" applyProtection="1">
      <protection hidden="1"/>
    </xf>
    <xf numFmtId="0" fontId="0" fillId="0" borderId="17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22" xfId="0" applyBorder="1" applyProtection="1">
      <protection hidden="1"/>
    </xf>
    <xf numFmtId="0" fontId="0" fillId="0" borderId="19" xfId="0" applyBorder="1" applyProtection="1">
      <protection hidden="1"/>
    </xf>
    <xf numFmtId="0" fontId="0" fillId="0" borderId="23" xfId="0" applyBorder="1" applyProtection="1">
      <protection hidden="1"/>
    </xf>
    <xf numFmtId="0" fontId="19" fillId="0" borderId="0" xfId="0" applyFont="1" applyProtection="1">
      <protection hidden="1"/>
    </xf>
    <xf numFmtId="0" fontId="19" fillId="0" borderId="19" xfId="0" applyFont="1" applyBorder="1" applyAlignment="1" applyProtection="1">
      <alignment vertical="center"/>
      <protection hidden="1"/>
    </xf>
    <xf numFmtId="0" fontId="28" fillId="0" borderId="23" xfId="0" applyFont="1" applyBorder="1" applyAlignment="1" applyProtection="1">
      <alignment horizontal="center" vertical="center"/>
      <protection hidden="1"/>
    </xf>
    <xf numFmtId="0" fontId="28" fillId="0" borderId="0" xfId="0" applyFont="1" applyBorder="1" applyAlignment="1" applyProtection="1">
      <alignment horizontal="center" vertical="center"/>
      <protection hidden="1"/>
    </xf>
    <xf numFmtId="0" fontId="28" fillId="0" borderId="0" xfId="0" applyFont="1" applyAlignment="1" applyProtection="1">
      <alignment horizontal="center" vertical="center"/>
      <protection hidden="1"/>
    </xf>
    <xf numFmtId="0" fontId="19" fillId="0" borderId="23" xfId="0" applyFont="1" applyBorder="1" applyAlignment="1" applyProtection="1">
      <alignment vertical="center"/>
      <protection hidden="1"/>
    </xf>
    <xf numFmtId="0" fontId="26" fillId="0" borderId="0" xfId="0" applyFont="1" applyProtection="1">
      <protection hidden="1"/>
    </xf>
    <xf numFmtId="0" fontId="26" fillId="0" borderId="19" xfId="0" applyFont="1" applyBorder="1" applyAlignment="1" applyProtection="1">
      <alignment vertical="center"/>
      <protection hidden="1"/>
    </xf>
    <xf numFmtId="0" fontId="27" fillId="0" borderId="23" xfId="0" applyFont="1" applyBorder="1" applyAlignment="1" applyProtection="1">
      <alignment horizontal="center" vertical="center"/>
      <protection hidden="1"/>
    </xf>
    <xf numFmtId="0" fontId="27" fillId="0" borderId="0" xfId="0" applyFont="1" applyBorder="1" applyAlignment="1" applyProtection="1">
      <alignment horizontal="center" vertic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26" fillId="0" borderId="23" xfId="0" applyFont="1" applyBorder="1" applyAlignment="1" applyProtection="1">
      <alignment vertical="center"/>
      <protection hidden="1"/>
    </xf>
    <xf numFmtId="0" fontId="0" fillId="0" borderId="19" xfId="0" applyFont="1" applyBorder="1" applyAlignment="1" applyProtection="1">
      <alignment vertical="center"/>
      <protection hidden="1"/>
    </xf>
    <xf numFmtId="0" fontId="21" fillId="0" borderId="23" xfId="0" applyFont="1" applyBorder="1" applyAlignment="1" applyProtection="1">
      <alignment horizontal="center" vertical="center"/>
      <protection hidden="1"/>
    </xf>
    <xf numFmtId="0" fontId="0" fillId="0" borderId="23" xfId="0" applyFont="1" applyBorder="1" applyAlignment="1" applyProtection="1">
      <alignment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14" fillId="0" borderId="23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0" fillId="0" borderId="23" xfId="0" applyBorder="1" applyAlignment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8" fillId="0" borderId="1" xfId="0" applyFont="1" applyBorder="1" applyAlignment="1" applyProtection="1">
      <alignment horizontal="center" vertical="center"/>
      <protection hidden="1"/>
    </xf>
    <xf numFmtId="0" fontId="18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left" vertical="center"/>
      <protection hidden="1"/>
    </xf>
    <xf numFmtId="0" fontId="0" fillId="0" borderId="20" xfId="0" applyBorder="1" applyProtection="1">
      <protection hidden="1"/>
    </xf>
    <xf numFmtId="0" fontId="0" fillId="0" borderId="21" xfId="0" applyBorder="1" applyProtection="1">
      <protection hidden="1"/>
    </xf>
    <xf numFmtId="0" fontId="0" fillId="0" borderId="0" xfId="0" applyBorder="1" applyProtection="1">
      <protection hidden="1"/>
    </xf>
    <xf numFmtId="0" fontId="7" fillId="0" borderId="23" xfId="0" applyFont="1" applyBorder="1" applyAlignment="1" applyProtection="1">
      <alignment horizontal="center" vertical="center"/>
      <protection hidden="1"/>
    </xf>
    <xf numFmtId="0" fontId="17" fillId="0" borderId="0" xfId="0" applyFont="1" applyProtection="1">
      <protection hidden="1"/>
    </xf>
    <xf numFmtId="0" fontId="17" fillId="0" borderId="19" xfId="0" applyFont="1" applyBorder="1" applyProtection="1">
      <protection hidden="1"/>
    </xf>
    <xf numFmtId="0" fontId="18" fillId="0" borderId="23" xfId="0" applyFont="1" applyBorder="1" applyAlignment="1" applyProtection="1">
      <alignment horizontal="center"/>
      <protection hidden="1"/>
    </xf>
    <xf numFmtId="0" fontId="16" fillId="0" borderId="19" xfId="0" applyFont="1" applyBorder="1" applyAlignment="1" applyProtection="1">
      <alignment horizontal="center" vertical="center"/>
      <protection hidden="1"/>
    </xf>
    <xf numFmtId="0" fontId="18" fillId="0" borderId="23" xfId="0" applyFont="1" applyBorder="1" applyProtection="1">
      <protection hidden="1"/>
    </xf>
    <xf numFmtId="0" fontId="18" fillId="0" borderId="20" xfId="0" applyFont="1" applyBorder="1" applyAlignment="1" applyProtection="1">
      <alignment horizontal="center" vertical="center"/>
      <protection hidden="1"/>
    </xf>
    <xf numFmtId="0" fontId="18" fillId="0" borderId="16" xfId="0" applyFont="1" applyBorder="1" applyAlignment="1" applyProtection="1">
      <alignment horizontal="center" vertical="center"/>
      <protection hidden="1"/>
    </xf>
    <xf numFmtId="0" fontId="18" fillId="0" borderId="21" xfId="0" applyFont="1" applyBorder="1" applyAlignment="1" applyProtection="1">
      <alignment horizontal="center" vertical="center"/>
      <protection hidden="1"/>
    </xf>
    <xf numFmtId="0" fontId="18" fillId="0" borderId="0" xfId="0" applyFont="1" applyProtection="1">
      <protection hidden="1"/>
    </xf>
    <xf numFmtId="0" fontId="18" fillId="0" borderId="3" xfId="0" applyFont="1" applyBorder="1" applyAlignment="1" applyProtection="1">
      <alignment horizontal="center" vertical="center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18" fillId="0" borderId="3" xfId="0" applyFont="1" applyBorder="1" applyProtection="1">
      <protection hidden="1"/>
    </xf>
    <xf numFmtId="0" fontId="16" fillId="0" borderId="1" xfId="0" applyFont="1" applyBorder="1" applyProtection="1">
      <protection hidden="1"/>
    </xf>
    <xf numFmtId="0" fontId="23" fillId="0" borderId="0" xfId="0" applyFont="1" applyProtection="1">
      <protection hidden="1"/>
    </xf>
    <xf numFmtId="0" fontId="23" fillId="0" borderId="19" xfId="0" applyFont="1" applyBorder="1" applyProtection="1">
      <protection hidden="1"/>
    </xf>
    <xf numFmtId="0" fontId="16" fillId="0" borderId="23" xfId="0" applyFont="1" applyBorder="1" applyAlignment="1" applyProtection="1">
      <alignment horizontal="center"/>
      <protection hidden="1"/>
    </xf>
    <xf numFmtId="0" fontId="4" fillId="0" borderId="16" xfId="0" applyFont="1" applyBorder="1" applyProtection="1">
      <protection hidden="1"/>
    </xf>
    <xf numFmtId="0" fontId="4" fillId="0" borderId="21" xfId="0" applyFont="1" applyBorder="1" applyProtection="1">
      <protection hidden="1"/>
    </xf>
    <xf numFmtId="0" fontId="4" fillId="0" borderId="0" xfId="0" applyFont="1" applyProtection="1">
      <protection hidden="1"/>
    </xf>
    <xf numFmtId="0" fontId="3" fillId="0" borderId="0" xfId="0" applyFont="1" applyBorder="1" applyAlignment="1" applyProtection="1">
      <alignment vertical="center"/>
      <protection hidden="1"/>
    </xf>
    <xf numFmtId="0" fontId="21" fillId="0" borderId="0" xfId="0" applyFont="1" applyBorder="1" applyAlignment="1" applyProtection="1">
      <alignment vertical="center"/>
      <protection hidden="1"/>
    </xf>
    <xf numFmtId="0" fontId="4" fillId="5" borderId="41" xfId="0" applyFont="1" applyFill="1" applyBorder="1" applyAlignment="1" applyProtection="1">
      <alignment vertical="center"/>
      <protection hidden="1"/>
    </xf>
    <xf numFmtId="0" fontId="4" fillId="5" borderId="39" xfId="0" applyFont="1" applyFill="1" applyBorder="1" applyAlignment="1" applyProtection="1">
      <alignment vertical="center"/>
      <protection hidden="1"/>
    </xf>
    <xf numFmtId="0" fontId="4" fillId="5" borderId="39" xfId="0" applyFont="1" applyFill="1" applyBorder="1" applyAlignment="1" applyProtection="1">
      <alignment vertical="center" textRotation="90"/>
      <protection hidden="1"/>
    </xf>
    <xf numFmtId="0" fontId="4" fillId="5" borderId="37" xfId="0" applyFont="1" applyFill="1" applyBorder="1" applyAlignment="1" applyProtection="1">
      <alignment vertical="center" textRotation="90"/>
      <protection hidden="1"/>
    </xf>
    <xf numFmtId="0" fontId="4" fillId="5" borderId="17" xfId="0" applyFont="1" applyFill="1" applyBorder="1" applyAlignment="1" applyProtection="1">
      <alignment vertical="center"/>
      <protection hidden="1"/>
    </xf>
    <xf numFmtId="0" fontId="4" fillId="5" borderId="29" xfId="0" applyFont="1" applyFill="1" applyBorder="1" applyAlignment="1" applyProtection="1">
      <alignment vertical="center"/>
      <protection hidden="1"/>
    </xf>
    <xf numFmtId="0" fontId="4" fillId="0" borderId="0" xfId="0" applyFont="1" applyAlignment="1" applyProtection="1">
      <alignment vertical="center"/>
      <protection hidden="1"/>
    </xf>
    <xf numFmtId="0" fontId="9" fillId="0" borderId="24" xfId="0" applyFont="1" applyBorder="1" applyAlignment="1" applyProtection="1">
      <alignment horizontal="center" textRotation="90"/>
      <protection hidden="1"/>
    </xf>
    <xf numFmtId="0" fontId="9" fillId="0" borderId="3" xfId="0" applyFont="1" applyBorder="1" applyAlignment="1" applyProtection="1">
      <alignment horizontal="center" textRotation="90"/>
      <protection hidden="1"/>
    </xf>
    <xf numFmtId="0" fontId="9" fillId="0" borderId="24" xfId="0" applyFont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 textRotation="90"/>
      <protection hidden="1"/>
    </xf>
    <xf numFmtId="0" fontId="8" fillId="5" borderId="26" xfId="0" applyFont="1" applyFill="1" applyBorder="1" applyAlignment="1" applyProtection="1">
      <alignment horizontal="center" vertical="center"/>
      <protection hidden="1"/>
    </xf>
    <xf numFmtId="0" fontId="8" fillId="5" borderId="27" xfId="0" applyFont="1" applyFill="1" applyBorder="1" applyAlignment="1" applyProtection="1">
      <alignment horizontal="center" vertical="center"/>
      <protection hidden="1"/>
    </xf>
    <xf numFmtId="0" fontId="8" fillId="5" borderId="28" xfId="0" applyFont="1" applyFill="1" applyBorder="1" applyAlignment="1" applyProtection="1">
      <alignment horizontal="center" vertical="center"/>
      <protection hidden="1"/>
    </xf>
    <xf numFmtId="0" fontId="8" fillId="5" borderId="35" xfId="0" applyFont="1" applyFill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0" fillId="0" borderId="0" xfId="0" applyAlignment="1" applyProtection="1">
      <alignment horizontal="left"/>
      <protection hidden="1"/>
    </xf>
    <xf numFmtId="0" fontId="32" fillId="0" borderId="0" xfId="0" applyFont="1" applyProtection="1"/>
    <xf numFmtId="0" fontId="0" fillId="0" borderId="0" xfId="0" applyAlignment="1" applyProtection="1">
      <alignment vertical="center"/>
      <protection hidden="1"/>
    </xf>
    <xf numFmtId="0" fontId="33" fillId="7" borderId="0" xfId="0" applyFont="1" applyFill="1" applyBorder="1" applyAlignment="1" applyProtection="1">
      <alignment horizontal="left" vertical="center"/>
    </xf>
    <xf numFmtId="0" fontId="34" fillId="7" borderId="0" xfId="0" applyFont="1" applyFill="1" applyBorder="1" applyAlignment="1" applyProtection="1">
      <alignment horizontal="left" vertical="center"/>
    </xf>
    <xf numFmtId="0" fontId="18" fillId="0" borderId="1" xfId="0" applyFont="1" applyBorder="1" applyAlignment="1" applyProtection="1">
      <alignment horizontal="left" vertical="center"/>
      <protection hidden="1"/>
    </xf>
    <xf numFmtId="0" fontId="30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horizontal="center" vertical="top"/>
    </xf>
    <xf numFmtId="0" fontId="16" fillId="7" borderId="2" xfId="0" applyFont="1" applyFill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23" fillId="0" borderId="19" xfId="0" applyFont="1" applyBorder="1" applyAlignment="1" applyProtection="1">
      <alignment horizontal="center" vertical="center"/>
      <protection hidden="1"/>
    </xf>
    <xf numFmtId="0" fontId="16" fillId="0" borderId="23" xfId="0" applyFont="1" applyBorder="1" applyAlignment="1" applyProtection="1">
      <alignment horizontal="center" vertical="center"/>
      <protection hidden="1"/>
    </xf>
    <xf numFmtId="0" fontId="23" fillId="0" borderId="23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 vertical="center"/>
      <protection hidden="1"/>
    </xf>
    <xf numFmtId="0" fontId="23" fillId="0" borderId="0" xfId="0" applyFont="1" applyBorder="1" applyAlignment="1" applyProtection="1">
      <alignment horizontal="center" vertical="center"/>
      <protection hidden="1"/>
    </xf>
    <xf numFmtId="0" fontId="22" fillId="0" borderId="0" xfId="0" applyFont="1" applyProtection="1"/>
    <xf numFmtId="0" fontId="37" fillId="7" borderId="0" xfId="0" applyFont="1" applyFill="1" applyBorder="1" applyAlignment="1" applyProtection="1">
      <alignment vertical="center"/>
    </xf>
    <xf numFmtId="0" fontId="17" fillId="7" borderId="0" xfId="0" applyFont="1" applyFill="1" applyBorder="1" applyAlignment="1" applyProtection="1">
      <alignment vertical="center"/>
    </xf>
    <xf numFmtId="0" fontId="9" fillId="10" borderId="3" xfId="0" applyFont="1" applyFill="1" applyBorder="1" applyAlignment="1" applyProtection="1">
      <alignment horizontal="center" vertical="center"/>
      <protection hidden="1"/>
    </xf>
    <xf numFmtId="0" fontId="0" fillId="0" borderId="19" xfId="0" applyBorder="1" applyAlignment="1" applyProtection="1">
      <alignment horizontal="center" vertical="center"/>
      <protection hidden="1"/>
    </xf>
    <xf numFmtId="0" fontId="38" fillId="0" borderId="1" xfId="0" applyFont="1" applyBorder="1" applyProtection="1">
      <protection hidden="1"/>
    </xf>
    <xf numFmtId="0" fontId="38" fillId="0" borderId="0" xfId="0" applyFont="1" applyBorder="1" applyProtection="1">
      <protection hidden="1"/>
    </xf>
    <xf numFmtId="0" fontId="39" fillId="0" borderId="3" xfId="0" applyFont="1" applyBorder="1" applyAlignment="1" applyProtection="1">
      <alignment horizontal="left" vertical="center"/>
      <protection locked="0"/>
    </xf>
    <xf numFmtId="0" fontId="16" fillId="0" borderId="0" xfId="0" applyFont="1" applyProtection="1">
      <protection hidden="1"/>
    </xf>
    <xf numFmtId="0" fontId="18" fillId="0" borderId="50" xfId="0" applyFont="1" applyBorder="1" applyAlignment="1" applyProtection="1">
      <alignment horizontal="left" vertical="center"/>
      <protection hidden="1"/>
    </xf>
    <xf numFmtId="0" fontId="23" fillId="7" borderId="3" xfId="0" applyFont="1" applyFill="1" applyBorder="1" applyAlignment="1" applyProtection="1">
      <alignment horizontal="left" vertical="center" wrapText="1"/>
      <protection locked="0"/>
    </xf>
    <xf numFmtId="0" fontId="23" fillId="7" borderId="3" xfId="0" applyFont="1" applyFill="1" applyBorder="1" applyAlignment="1" applyProtection="1">
      <alignment horizontal="center" vertical="center"/>
      <protection locked="0"/>
    </xf>
    <xf numFmtId="164" fontId="23" fillId="7" borderId="3" xfId="0" applyNumberFormat="1" applyFont="1" applyFill="1" applyBorder="1" applyAlignment="1" applyProtection="1">
      <alignment horizontal="center" vertical="center"/>
      <protection locked="0"/>
    </xf>
    <xf numFmtId="0" fontId="39" fillId="0" borderId="3" xfId="0" applyFont="1" applyBorder="1" applyAlignment="1" applyProtection="1">
      <alignment horizontal="center" vertical="center"/>
      <protection locked="0"/>
    </xf>
    <xf numFmtId="49" fontId="39" fillId="0" borderId="3" xfId="0" applyNumberFormat="1" applyFont="1" applyBorder="1" applyAlignment="1" applyProtection="1">
      <alignment horizontal="center" vertical="center"/>
      <protection locked="0"/>
    </xf>
    <xf numFmtId="0" fontId="5" fillId="9" borderId="0" xfId="0" applyFont="1" applyFill="1" applyAlignment="1" applyProtection="1">
      <alignment horizontal="center" vertical="center"/>
    </xf>
    <xf numFmtId="0" fontId="23" fillId="0" borderId="3" xfId="0" applyFont="1" applyBorder="1" applyAlignment="1" applyProtection="1">
      <alignment horizontal="left" vertical="center"/>
      <protection locked="0"/>
    </xf>
    <xf numFmtId="0" fontId="3" fillId="0" borderId="13" xfId="0" applyFont="1" applyBorder="1" applyAlignment="1" applyProtection="1">
      <alignment horizontal="center" vertical="center"/>
      <protection hidden="1"/>
    </xf>
    <xf numFmtId="0" fontId="35" fillId="8" borderId="3" xfId="0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locked="0" hidden="1"/>
    </xf>
    <xf numFmtId="0" fontId="40" fillId="11" borderId="58" xfId="0" applyFont="1" applyFill="1" applyBorder="1" applyAlignment="1" applyProtection="1">
      <alignment horizontal="center" vertical="center"/>
      <protection locked="0" hidden="1"/>
    </xf>
    <xf numFmtId="0" fontId="5" fillId="0" borderId="13" xfId="0" applyFont="1" applyBorder="1" applyAlignment="1" applyProtection="1">
      <alignment vertical="center"/>
      <protection hidden="1"/>
    </xf>
    <xf numFmtId="0" fontId="30" fillId="0" borderId="0" xfId="0" applyFont="1" applyBorder="1" applyAlignment="1" applyProtection="1">
      <alignment vertical="center"/>
    </xf>
    <xf numFmtId="14" fontId="21" fillId="0" borderId="2" xfId="0" applyNumberFormat="1" applyFont="1" applyBorder="1" applyAlignment="1" applyProtection="1">
      <alignment horizontal="left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16" fillId="7" borderId="2" xfId="0" applyFont="1" applyFill="1" applyBorder="1" applyAlignment="1" applyProtection="1">
      <alignment horizontal="center" vertical="center"/>
    </xf>
    <xf numFmtId="0" fontId="32" fillId="7" borderId="0" xfId="0" applyFont="1" applyFill="1" applyProtection="1"/>
    <xf numFmtId="0" fontId="0" fillId="7" borderId="0" xfId="0" applyFill="1" applyBorder="1" applyAlignment="1"/>
    <xf numFmtId="0" fontId="0" fillId="7" borderId="0" xfId="0" applyFill="1"/>
    <xf numFmtId="0" fontId="17" fillId="0" borderId="0" xfId="0" applyFont="1"/>
    <xf numFmtId="0" fontId="3" fillId="0" borderId="0" xfId="0" applyFont="1" applyBorder="1" applyAlignment="1" applyProtection="1">
      <alignment horizontal="center" vertical="center"/>
      <protection hidden="1"/>
    </xf>
    <xf numFmtId="0" fontId="9" fillId="0" borderId="13" xfId="0" applyFont="1" applyBorder="1" applyAlignment="1" applyProtection="1">
      <alignment horizontal="center" textRotation="90"/>
      <protection hidden="1"/>
    </xf>
    <xf numFmtId="0" fontId="9" fillId="0" borderId="13" xfId="0" applyFont="1" applyBorder="1" applyAlignment="1" applyProtection="1">
      <alignment horizontal="center" vertical="center" textRotation="90"/>
      <protection hidden="1"/>
    </xf>
    <xf numFmtId="0" fontId="21" fillId="0" borderId="16" xfId="0" applyFont="1" applyBorder="1" applyAlignment="1" applyProtection="1">
      <alignment horizontal="left" vertical="center"/>
      <protection hidden="1"/>
    </xf>
    <xf numFmtId="0" fontId="3" fillId="0" borderId="0" xfId="0" applyFont="1" applyBorder="1" applyProtection="1">
      <protection hidden="1"/>
    </xf>
    <xf numFmtId="0" fontId="0" fillId="0" borderId="0" xfId="0" applyBorder="1" applyAlignment="1" applyProtection="1">
      <alignment horizontal="left"/>
      <protection hidden="1"/>
    </xf>
    <xf numFmtId="0" fontId="45" fillId="11" borderId="0" xfId="0" applyFont="1" applyFill="1" applyBorder="1" applyAlignment="1" applyProtection="1">
      <alignment horizontal="left" vertical="center"/>
    </xf>
    <xf numFmtId="0" fontId="45" fillId="11" borderId="23" xfId="0" applyFont="1" applyFill="1" applyBorder="1" applyAlignment="1" applyProtection="1">
      <alignment horizontal="left" vertical="center"/>
    </xf>
    <xf numFmtId="0" fontId="48" fillId="11" borderId="20" xfId="0" applyFont="1" applyFill="1" applyBorder="1" applyAlignment="1" applyProtection="1">
      <alignment horizontal="right" vertical="center"/>
    </xf>
    <xf numFmtId="0" fontId="48" fillId="11" borderId="56" xfId="0" applyFont="1" applyFill="1" applyBorder="1" applyAlignment="1" applyProtection="1">
      <alignment vertical="center"/>
    </xf>
    <xf numFmtId="0" fontId="4" fillId="5" borderId="36" xfId="0" applyFont="1" applyFill="1" applyBorder="1" applyAlignment="1" applyProtection="1">
      <alignment vertical="center" textRotation="90"/>
      <protection hidden="1"/>
    </xf>
    <xf numFmtId="0" fontId="4" fillId="0" borderId="14" xfId="0" applyFont="1" applyBorder="1" applyAlignment="1" applyProtection="1">
      <alignment horizontal="center" vertical="center" textRotation="90"/>
      <protection hidden="1"/>
    </xf>
    <xf numFmtId="0" fontId="4" fillId="0" borderId="10" xfId="0" applyFont="1" applyBorder="1" applyAlignment="1" applyProtection="1">
      <alignment horizontal="center" vertical="center" textRotation="90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42" fillId="0" borderId="3" xfId="0" applyFont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48" fillId="7" borderId="60" xfId="0" applyFont="1" applyFill="1" applyBorder="1" applyAlignment="1" applyProtection="1">
      <alignment vertical="center"/>
    </xf>
    <xf numFmtId="0" fontId="4" fillId="0" borderId="0" xfId="0" applyFont="1" applyAlignment="1" applyProtection="1">
      <alignment horizontal="center" vertical="center"/>
      <protection hidden="1"/>
    </xf>
    <xf numFmtId="0" fontId="56" fillId="0" borderId="3" xfId="0" applyFont="1" applyBorder="1" applyAlignment="1" applyProtection="1">
      <alignment horizontal="center" vertical="center"/>
      <protection locked="0" hidden="1"/>
    </xf>
    <xf numFmtId="0" fontId="23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38" fillId="0" borderId="0" xfId="0" applyFont="1" applyProtection="1"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2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38" fillId="0" borderId="0" xfId="0" applyFont="1" applyAlignment="1" applyProtection="1">
      <alignment horizontal="center"/>
      <protection hidden="1"/>
    </xf>
    <xf numFmtId="0" fontId="18" fillId="0" borderId="0" xfId="0" applyFont="1" applyAlignment="1" applyProtection="1">
      <alignment horizont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18" fillId="7" borderId="50" xfId="0" applyFont="1" applyFill="1" applyBorder="1" applyAlignment="1" applyProtection="1">
      <alignment horizontal="left" vertical="center"/>
      <protection hidden="1"/>
    </xf>
    <xf numFmtId="0" fontId="27" fillId="11" borderId="13" xfId="0" applyFont="1" applyFill="1" applyBorder="1" applyAlignment="1" applyProtection="1">
      <alignment horizontal="center" vertical="center"/>
      <protection locked="0"/>
    </xf>
    <xf numFmtId="0" fontId="18" fillId="0" borderId="0" xfId="0" applyFont="1" applyBorder="1" applyAlignment="1" applyProtection="1">
      <alignment horizontal="left" vertical="center"/>
      <protection hidden="1"/>
    </xf>
    <xf numFmtId="14" fontId="21" fillId="0" borderId="0" xfId="0" applyNumberFormat="1" applyFont="1" applyBorder="1" applyAlignment="1" applyProtection="1">
      <alignment horizontal="left"/>
      <protection hidden="1"/>
    </xf>
    <xf numFmtId="0" fontId="58" fillId="11" borderId="16" xfId="4" applyFont="1" applyFill="1" applyBorder="1" applyAlignment="1" applyProtection="1">
      <alignment vertical="center"/>
    </xf>
    <xf numFmtId="0" fontId="15" fillId="0" borderId="0" xfId="0" applyFont="1" applyProtection="1"/>
    <xf numFmtId="0" fontId="18" fillId="0" borderId="13" xfId="0" applyFont="1" applyBorder="1" applyAlignment="1" applyProtection="1">
      <alignment horizontal="center" vertical="center"/>
      <protection hidden="1"/>
    </xf>
    <xf numFmtId="0" fontId="4" fillId="12" borderId="3" xfId="0" applyFont="1" applyFill="1" applyBorder="1" applyAlignment="1" applyProtection="1">
      <alignment horizontal="center" vertical="justify"/>
    </xf>
    <xf numFmtId="0" fontId="4" fillId="12" borderId="3" xfId="0" applyFont="1" applyFill="1" applyBorder="1" applyAlignment="1" applyProtection="1">
      <alignment horizontal="center" vertical="center"/>
    </xf>
    <xf numFmtId="0" fontId="5" fillId="9" borderId="0" xfId="0" applyFont="1" applyFill="1" applyAlignment="1" applyProtection="1">
      <alignment horizontal="left" vertical="center"/>
    </xf>
    <xf numFmtId="0" fontId="4" fillId="9" borderId="0" xfId="0" applyFont="1" applyFill="1" applyAlignment="1" applyProtection="1">
      <alignment horizontal="right" vertical="center"/>
    </xf>
    <xf numFmtId="0" fontId="4" fillId="9" borderId="0" xfId="0" applyFont="1" applyFill="1" applyAlignment="1" applyProtection="1">
      <alignment horizontal="center" vertical="center"/>
    </xf>
    <xf numFmtId="0" fontId="35" fillId="7" borderId="0" xfId="0" applyFont="1" applyFill="1" applyBorder="1" applyAlignment="1" applyProtection="1">
      <alignment horizontal="center" vertical="center"/>
    </xf>
    <xf numFmtId="0" fontId="16" fillId="14" borderId="3" xfId="0" applyFont="1" applyFill="1" applyBorder="1" applyAlignment="1" applyProtection="1">
      <alignment horizontal="center" vertical="center"/>
    </xf>
    <xf numFmtId="0" fontId="14" fillId="9" borderId="0" xfId="0" applyFont="1" applyFill="1" applyAlignment="1" applyProtection="1">
      <alignment horizontal="right" vertical="center"/>
    </xf>
    <xf numFmtId="0" fontId="29" fillId="9" borderId="0" xfId="0" applyFont="1" applyFill="1" applyAlignment="1" applyProtection="1">
      <alignment horizontal="left" vertical="center"/>
    </xf>
    <xf numFmtId="0" fontId="14" fillId="9" borderId="0" xfId="0" applyFont="1" applyFill="1" applyAlignment="1" applyProtection="1">
      <alignment horizontal="center" vertical="center"/>
    </xf>
    <xf numFmtId="0" fontId="8" fillId="5" borderId="45" xfId="0" applyFont="1" applyFill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23" fillId="0" borderId="2" xfId="0" applyFont="1" applyBorder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38" fillId="0" borderId="0" xfId="0" applyFont="1" applyAlignment="1" applyProtection="1">
      <alignment horizontal="center"/>
      <protection hidden="1"/>
    </xf>
    <xf numFmtId="0" fontId="7" fillId="0" borderId="23" xfId="0" applyFont="1" applyBorder="1" applyAlignment="1" applyProtection="1">
      <alignment horizontal="center" vertical="center"/>
      <protection hidden="1"/>
    </xf>
    <xf numFmtId="0" fontId="18" fillId="0" borderId="13" xfId="0" applyFont="1" applyBorder="1" applyAlignment="1" applyProtection="1">
      <alignment horizontal="center" vertical="center"/>
      <protection hidden="1"/>
    </xf>
    <xf numFmtId="0" fontId="16" fillId="0" borderId="2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62" fillId="0" borderId="0" xfId="0" applyFont="1" applyProtection="1">
      <protection hidden="1"/>
    </xf>
    <xf numFmtId="0" fontId="40" fillId="11" borderId="62" xfId="0" applyFont="1" applyFill="1" applyBorder="1" applyAlignment="1" applyProtection="1">
      <alignment horizontal="center" vertical="center"/>
      <protection locked="0" hidden="1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35" fillId="0" borderId="0" xfId="0" applyFont="1" applyAlignment="1" applyProtection="1">
      <alignment horizontal="left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3" fillId="0" borderId="17" xfId="0" applyFont="1" applyBorder="1" applyProtection="1">
      <protection hidden="1"/>
    </xf>
    <xf numFmtId="0" fontId="3" fillId="0" borderId="18" xfId="0" applyFont="1" applyBorder="1" applyProtection="1">
      <protection hidden="1"/>
    </xf>
    <xf numFmtId="0" fontId="3" fillId="0" borderId="22" xfId="0" applyFont="1" applyBorder="1" applyProtection="1">
      <protection hidden="1"/>
    </xf>
    <xf numFmtId="0" fontId="3" fillId="0" borderId="19" xfId="0" applyFont="1" applyBorder="1" applyProtection="1">
      <protection hidden="1"/>
    </xf>
    <xf numFmtId="0" fontId="3" fillId="0" borderId="23" xfId="0" applyFont="1" applyBorder="1" applyProtection="1">
      <protection hidden="1"/>
    </xf>
    <xf numFmtId="0" fontId="29" fillId="0" borderId="0" xfId="0" applyFont="1" applyProtection="1">
      <protection hidden="1"/>
    </xf>
    <xf numFmtId="0" fontId="29" fillId="0" borderId="19" xfId="0" applyFont="1" applyBorder="1" applyAlignment="1" applyProtection="1">
      <alignment vertical="center"/>
      <protection hidden="1"/>
    </xf>
    <xf numFmtId="0" fontId="29" fillId="0" borderId="23" xfId="0" applyFont="1" applyBorder="1" applyAlignment="1" applyProtection="1">
      <alignment horizontal="center" vertical="center"/>
      <protection hidden="1"/>
    </xf>
    <xf numFmtId="0" fontId="29" fillId="0" borderId="0" xfId="0" applyFont="1" applyBorder="1" applyAlignment="1" applyProtection="1">
      <alignment horizontal="center" vertical="center"/>
      <protection hidden="1"/>
    </xf>
    <xf numFmtId="0" fontId="29" fillId="0" borderId="0" xfId="0" applyFont="1" applyAlignment="1" applyProtection="1">
      <alignment horizontal="center" vertical="center"/>
      <protection hidden="1"/>
    </xf>
    <xf numFmtId="0" fontId="29" fillId="0" borderId="23" xfId="0" applyFont="1" applyBorder="1" applyAlignment="1" applyProtection="1">
      <alignment vertical="center"/>
      <protection hidden="1"/>
    </xf>
    <xf numFmtId="0" fontId="14" fillId="0" borderId="0" xfId="0" applyFont="1" applyProtection="1">
      <protection hidden="1"/>
    </xf>
    <xf numFmtId="0" fontId="14" fillId="0" borderId="19" xfId="0" applyFont="1" applyBorder="1" applyAlignment="1" applyProtection="1">
      <alignment vertical="center"/>
      <protection hidden="1"/>
    </xf>
    <xf numFmtId="0" fontId="14" fillId="0" borderId="0" xfId="0" applyFont="1" applyAlignment="1" applyProtection="1">
      <alignment horizontal="center" vertical="center"/>
      <protection hidden="1"/>
    </xf>
    <xf numFmtId="0" fontId="14" fillId="0" borderId="23" xfId="0" applyFont="1" applyBorder="1" applyAlignment="1" applyProtection="1">
      <alignment vertical="center"/>
      <protection hidden="1"/>
    </xf>
    <xf numFmtId="0" fontId="3" fillId="0" borderId="19" xfId="0" applyFont="1" applyBorder="1" applyAlignment="1" applyProtection="1">
      <alignment vertical="center"/>
      <protection hidden="1"/>
    </xf>
    <xf numFmtId="0" fontId="3" fillId="0" borderId="23" xfId="0" applyFont="1" applyBorder="1" applyAlignment="1" applyProtection="1">
      <alignment horizontal="center" vertical="center"/>
      <protection hidden="1"/>
    </xf>
    <xf numFmtId="0" fontId="3" fillId="0" borderId="23" xfId="0" applyFont="1" applyBorder="1" applyAlignment="1" applyProtection="1">
      <alignment vertical="center"/>
      <protection hidden="1"/>
    </xf>
    <xf numFmtId="0" fontId="4" fillId="0" borderId="19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4" fillId="0" borderId="23" xfId="0" applyFont="1" applyBorder="1" applyAlignment="1" applyProtection="1">
      <alignment horizontal="center" vertical="center"/>
      <protection hidden="1"/>
    </xf>
    <xf numFmtId="0" fontId="4" fillId="7" borderId="2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vertical="center"/>
      <protection hidden="1"/>
    </xf>
    <xf numFmtId="0" fontId="4" fillId="7" borderId="2" xfId="0" applyFont="1" applyFill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/>
      <protection hidden="1"/>
    </xf>
    <xf numFmtId="0" fontId="3" fillId="0" borderId="20" xfId="0" applyFont="1" applyBorder="1" applyProtection="1">
      <protection hidden="1"/>
    </xf>
    <xf numFmtId="0" fontId="3" fillId="0" borderId="16" xfId="0" applyFont="1" applyBorder="1" applyAlignment="1" applyProtection="1">
      <alignment horizontal="center" vertical="center"/>
      <protection hidden="1"/>
    </xf>
    <xf numFmtId="0" fontId="3" fillId="0" borderId="21" xfId="0" applyFont="1" applyBorder="1" applyProtection="1">
      <protection hidden="1"/>
    </xf>
    <xf numFmtId="0" fontId="30" fillId="0" borderId="0" xfId="0" applyFont="1" applyAlignment="1" applyProtection="1">
      <alignment horizontal="left" vertical="center"/>
      <protection locked="0" hidden="1"/>
    </xf>
    <xf numFmtId="14" fontId="23" fillId="7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hidden="1"/>
    </xf>
    <xf numFmtId="0" fontId="63" fillId="11" borderId="2" xfId="0" applyFont="1" applyFill="1" applyBorder="1" applyAlignment="1" applyProtection="1">
      <alignment vertical="center"/>
    </xf>
    <xf numFmtId="0" fontId="48" fillId="11" borderId="47" xfId="0" applyFont="1" applyFill="1" applyBorder="1" applyAlignment="1" applyProtection="1">
      <alignment horizontal="right" vertical="center"/>
    </xf>
    <xf numFmtId="0" fontId="54" fillId="11" borderId="53" xfId="0" applyFont="1" applyFill="1" applyBorder="1" applyAlignment="1" applyProtection="1">
      <alignment horizontal="right" vertical="center"/>
    </xf>
    <xf numFmtId="0" fontId="4" fillId="2" borderId="3" xfId="0" applyFont="1" applyFill="1" applyBorder="1" applyAlignment="1" applyProtection="1">
      <alignment horizontal="left" vertical="center"/>
      <protection locked="0"/>
    </xf>
    <xf numFmtId="14" fontId="4" fillId="2" borderId="3" xfId="0" applyNumberFormat="1" applyFont="1" applyFill="1" applyBorder="1" applyAlignment="1" applyProtection="1">
      <alignment horizontal="left" vertical="center"/>
      <protection locked="0"/>
    </xf>
    <xf numFmtId="0" fontId="5" fillId="15" borderId="62" xfId="0" applyFont="1" applyFill="1" applyBorder="1" applyAlignment="1">
      <alignment horizontal="center" vertical="center"/>
    </xf>
    <xf numFmtId="0" fontId="59" fillId="8" borderId="3" xfId="0" applyFont="1" applyFill="1" applyBorder="1" applyAlignment="1" applyProtection="1">
      <alignment horizontal="right" vertical="center"/>
    </xf>
    <xf numFmtId="0" fontId="16" fillId="14" borderId="0" xfId="0" applyFont="1" applyFill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3" fillId="5" borderId="29" xfId="0" applyFont="1" applyFill="1" applyBorder="1" applyAlignment="1" applyProtection="1">
      <alignment horizontal="center" vertical="center"/>
      <protection hidden="1"/>
    </xf>
    <xf numFmtId="0" fontId="2" fillId="0" borderId="30" xfId="0" applyFont="1" applyBorder="1" applyAlignment="1" applyProtection="1">
      <alignment horizontal="left" vertical="center"/>
      <protection hidden="1"/>
    </xf>
    <xf numFmtId="0" fontId="68" fillId="0" borderId="30" xfId="1" applyFont="1" applyBorder="1" applyAlignment="1" applyProtection="1">
      <alignment horizontal="center" vertical="center"/>
      <protection hidden="1"/>
    </xf>
    <xf numFmtId="14" fontId="68" fillId="0" borderId="30" xfId="1" applyNumberFormat="1" applyFont="1" applyBorder="1" applyAlignment="1" applyProtection="1">
      <alignment horizontal="center" vertical="center"/>
      <protection hidden="1"/>
    </xf>
    <xf numFmtId="14" fontId="68" fillId="0" borderId="44" xfId="1" applyNumberFormat="1" applyFont="1" applyBorder="1" applyAlignment="1" applyProtection="1">
      <alignment horizontal="center" vertical="center"/>
      <protection hidden="1"/>
    </xf>
    <xf numFmtId="0" fontId="2" fillId="0" borderId="31" xfId="0" applyFont="1" applyBorder="1" applyAlignment="1" applyProtection="1">
      <alignment horizontal="center" vertical="center"/>
      <protection hidden="1"/>
    </xf>
    <xf numFmtId="0" fontId="68" fillId="2" borderId="29" xfId="0" applyFont="1" applyFill="1" applyBorder="1" applyAlignment="1" applyProtection="1">
      <alignment horizontal="center" vertical="center"/>
      <protection locked="0"/>
    </xf>
    <xf numFmtId="0" fontId="68" fillId="2" borderId="30" xfId="0" applyFont="1" applyFill="1" applyBorder="1" applyAlignment="1" applyProtection="1">
      <alignment horizontal="center" vertical="center"/>
      <protection locked="0"/>
    </xf>
    <xf numFmtId="0" fontId="2" fillId="2" borderId="39" xfId="0" applyFont="1" applyFill="1" applyBorder="1" applyAlignment="1" applyProtection="1">
      <alignment horizontal="center" vertical="center"/>
      <protection locked="0"/>
    </xf>
    <xf numFmtId="0" fontId="2" fillId="2" borderId="30" xfId="0" applyFont="1" applyFill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hidden="1"/>
    </xf>
    <xf numFmtId="0" fontId="3" fillId="5" borderId="31" xfId="0" applyFont="1" applyFill="1" applyBorder="1" applyAlignment="1" applyProtection="1">
      <alignment horizontal="center" vertical="center"/>
      <protection hidden="1"/>
    </xf>
    <xf numFmtId="0" fontId="3" fillId="5" borderId="53" xfId="0" applyFont="1" applyFill="1" applyBorder="1" applyAlignment="1" applyProtection="1">
      <alignment horizontal="center" vertical="center"/>
      <protection hidden="1"/>
    </xf>
    <xf numFmtId="0" fontId="3" fillId="0" borderId="31" xfId="0" applyFont="1" applyBorder="1" applyAlignment="1" applyProtection="1">
      <alignment horizontal="center" vertical="center"/>
      <protection hidden="1"/>
    </xf>
    <xf numFmtId="0" fontId="3" fillId="0" borderId="44" xfId="0" applyFont="1" applyBorder="1" applyAlignment="1" applyProtection="1">
      <alignment horizontal="center" vertical="center"/>
      <protection hidden="1"/>
    </xf>
    <xf numFmtId="0" fontId="3" fillId="5" borderId="32" xfId="0" applyFont="1" applyFill="1" applyBorder="1" applyAlignment="1" applyProtection="1">
      <alignment horizontal="center" vertical="center"/>
      <protection hidden="1"/>
    </xf>
    <xf numFmtId="0" fontId="2" fillId="0" borderId="3" xfId="0" applyFont="1" applyBorder="1" applyAlignment="1" applyProtection="1">
      <alignment horizontal="left" vertical="center"/>
      <protection hidden="1"/>
    </xf>
    <xf numFmtId="0" fontId="68" fillId="0" borderId="3" xfId="1" applyFont="1" applyBorder="1" applyAlignment="1" applyProtection="1">
      <alignment horizontal="center" vertical="center"/>
      <protection hidden="1"/>
    </xf>
    <xf numFmtId="14" fontId="68" fillId="0" borderId="6" xfId="1" applyNumberFormat="1" applyFont="1" applyBorder="1" applyAlignment="1" applyProtection="1">
      <alignment horizontal="center" vertical="center"/>
      <protection hidden="1"/>
    </xf>
    <xf numFmtId="14" fontId="68" fillId="0" borderId="10" xfId="1" applyNumberFormat="1" applyFont="1" applyBorder="1" applyAlignment="1" applyProtection="1">
      <alignment horizontal="center" vertical="center"/>
      <protection hidden="1"/>
    </xf>
    <xf numFmtId="0" fontId="2" fillId="0" borderId="25" xfId="0" applyFont="1" applyBorder="1" applyAlignment="1" applyProtection="1">
      <alignment horizontal="center" vertical="center"/>
      <protection hidden="1"/>
    </xf>
    <xf numFmtId="0" fontId="68" fillId="2" borderId="24" xfId="0" applyFont="1" applyFill="1" applyBorder="1" applyAlignment="1" applyProtection="1">
      <alignment horizontal="center" vertical="center"/>
      <protection locked="0"/>
    </xf>
    <xf numFmtId="0" fontId="68" fillId="2" borderId="3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0" fontId="3" fillId="5" borderId="25" xfId="0" applyFont="1" applyFill="1" applyBorder="1" applyAlignment="1" applyProtection="1">
      <alignment horizontal="center" vertical="center"/>
      <protection hidden="1"/>
    </xf>
    <xf numFmtId="0" fontId="3" fillId="5" borderId="47" xfId="0" applyFont="1" applyFill="1" applyBorder="1" applyAlignment="1" applyProtection="1">
      <alignment horizontal="center" vertical="center"/>
      <protection hidden="1"/>
    </xf>
    <xf numFmtId="0" fontId="3" fillId="0" borderId="25" xfId="0" applyFont="1" applyBorder="1" applyAlignment="1" applyProtection="1">
      <alignment horizontal="center" vertical="center"/>
      <protection hidden="1"/>
    </xf>
    <xf numFmtId="0" fontId="3" fillId="5" borderId="24" xfId="0" applyFont="1" applyFill="1" applyBorder="1" applyAlignment="1" applyProtection="1">
      <alignment horizontal="center" vertical="center"/>
      <protection hidden="1"/>
    </xf>
    <xf numFmtId="0" fontId="3" fillId="0" borderId="12" xfId="0" applyFont="1" applyBorder="1" applyAlignment="1" applyProtection="1">
      <alignment horizontal="center" vertical="center"/>
      <protection hidden="1"/>
    </xf>
    <xf numFmtId="0" fontId="3" fillId="5" borderId="43" xfId="0" applyFont="1" applyFill="1" applyBorder="1" applyAlignment="1" applyProtection="1">
      <alignment horizontal="center" vertical="center"/>
      <protection hidden="1"/>
    </xf>
    <xf numFmtId="0" fontId="2" fillId="0" borderId="27" xfId="0" applyFont="1" applyBorder="1" applyAlignment="1" applyProtection="1">
      <alignment horizontal="left" vertical="center"/>
      <protection hidden="1"/>
    </xf>
    <xf numFmtId="0" fontId="68" fillId="0" borderId="27" xfId="1" applyFont="1" applyBorder="1" applyAlignment="1" applyProtection="1">
      <alignment horizontal="center" vertical="center"/>
      <protection hidden="1"/>
    </xf>
    <xf numFmtId="14" fontId="68" fillId="0" borderId="40" xfId="1" applyNumberFormat="1" applyFont="1" applyBorder="1" applyAlignment="1" applyProtection="1">
      <alignment horizontal="center" vertical="center"/>
      <protection hidden="1"/>
    </xf>
    <xf numFmtId="14" fontId="68" fillId="0" borderId="61" xfId="1" applyNumberFormat="1" applyFont="1" applyBorder="1" applyAlignment="1" applyProtection="1">
      <alignment horizontal="center" vertical="center"/>
      <protection hidden="1"/>
    </xf>
    <xf numFmtId="0" fontId="2" fillId="0" borderId="28" xfId="0" applyFont="1" applyBorder="1" applyAlignment="1" applyProtection="1">
      <alignment horizontal="center" vertical="center"/>
      <protection hidden="1"/>
    </xf>
    <xf numFmtId="0" fontId="68" fillId="2" borderId="26" xfId="0" applyFont="1" applyFill="1" applyBorder="1" applyAlignment="1" applyProtection="1">
      <alignment horizontal="center" vertical="center"/>
      <protection locked="0"/>
    </xf>
    <xf numFmtId="0" fontId="68" fillId="2" borderId="27" xfId="0" applyFont="1" applyFill="1" applyBorder="1" applyAlignment="1" applyProtection="1">
      <alignment horizontal="center" vertical="center"/>
      <protection locked="0"/>
    </xf>
    <xf numFmtId="0" fontId="2" fillId="2" borderId="27" xfId="0" applyFont="1" applyFill="1" applyBorder="1" applyAlignment="1" applyProtection="1">
      <alignment horizontal="center" vertical="center"/>
      <protection locked="0"/>
    </xf>
    <xf numFmtId="0" fontId="3" fillId="0" borderId="27" xfId="0" applyFont="1" applyBorder="1" applyAlignment="1" applyProtection="1">
      <alignment horizontal="center" vertical="center"/>
      <protection hidden="1"/>
    </xf>
    <xf numFmtId="0" fontId="3" fillId="5" borderId="28" xfId="0" applyFont="1" applyFill="1" applyBorder="1" applyAlignment="1" applyProtection="1">
      <alignment horizontal="center" vertical="center"/>
      <protection hidden="1"/>
    </xf>
    <xf numFmtId="0" fontId="3" fillId="5" borderId="48" xfId="0" applyFont="1" applyFill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5" borderId="26" xfId="0" applyFont="1" applyFill="1" applyBorder="1" applyAlignment="1" applyProtection="1">
      <alignment horizontal="center" vertical="center"/>
      <protection hidden="1"/>
    </xf>
    <xf numFmtId="0" fontId="3" fillId="0" borderId="45" xfId="0" applyFont="1" applyBorder="1" applyAlignment="1" applyProtection="1">
      <alignment horizontal="center" vertical="center"/>
      <protection hidden="1"/>
    </xf>
    <xf numFmtId="0" fontId="68" fillId="0" borderId="24" xfId="0" applyFont="1" applyBorder="1" applyAlignment="1" applyProtection="1">
      <alignment horizontal="center" vertical="center"/>
      <protection hidden="1"/>
    </xf>
    <xf numFmtId="0" fontId="68" fillId="0" borderId="3" xfId="0" applyFont="1" applyBorder="1" applyAlignment="1" applyProtection="1">
      <alignment horizontal="center" vertical="center"/>
      <protection hidden="1"/>
    </xf>
    <xf numFmtId="0" fontId="68" fillId="0" borderId="13" xfId="0" applyFont="1" applyBorder="1" applyAlignment="1" applyProtection="1">
      <alignment horizontal="center" vertical="center"/>
      <protection hidden="1"/>
    </xf>
    <xf numFmtId="0" fontId="68" fillId="0" borderId="26" xfId="0" applyFont="1" applyBorder="1" applyAlignment="1" applyProtection="1">
      <alignment horizontal="center" vertical="center"/>
      <protection hidden="1"/>
    </xf>
    <xf numFmtId="0" fontId="68" fillId="0" borderId="27" xfId="0" applyFont="1" applyBorder="1" applyAlignment="1" applyProtection="1">
      <alignment horizontal="center" vertical="center"/>
      <protection hidden="1"/>
    </xf>
    <xf numFmtId="0" fontId="68" fillId="0" borderId="35" xfId="0" applyFont="1" applyBorder="1" applyAlignment="1" applyProtection="1">
      <alignment horizontal="center" vertical="center"/>
      <protection hidden="1"/>
    </xf>
    <xf numFmtId="0" fontId="9" fillId="5" borderId="54" xfId="0" applyFont="1" applyFill="1" applyBorder="1" applyAlignment="1" applyProtection="1">
      <alignment horizontal="center" vertical="center"/>
      <protection hidden="1"/>
    </xf>
    <xf numFmtId="0" fontId="9" fillId="5" borderId="4" xfId="0" applyFont="1" applyFill="1" applyBorder="1" applyAlignment="1" applyProtection="1">
      <alignment horizontal="center" vertical="center"/>
      <protection hidden="1"/>
    </xf>
    <xf numFmtId="0" fontId="9" fillId="5" borderId="7" xfId="0" applyFont="1" applyFill="1" applyBorder="1" applyAlignment="1" applyProtection="1">
      <alignment horizontal="center" vertical="center"/>
      <protection hidden="1"/>
    </xf>
    <xf numFmtId="0" fontId="9" fillId="5" borderId="55" xfId="0" applyFont="1" applyFill="1" applyBorder="1" applyAlignment="1" applyProtection="1">
      <alignment horizontal="center" vertical="center"/>
      <protection hidden="1"/>
    </xf>
    <xf numFmtId="0" fontId="9" fillId="5" borderId="26" xfId="0" applyFont="1" applyFill="1" applyBorder="1" applyAlignment="1" applyProtection="1">
      <alignment horizontal="center" vertical="center"/>
      <protection hidden="1"/>
    </xf>
    <xf numFmtId="0" fontId="9" fillId="5" borderId="27" xfId="0" applyFont="1" applyFill="1" applyBorder="1" applyAlignment="1" applyProtection="1">
      <alignment horizontal="center" vertical="center"/>
      <protection hidden="1"/>
    </xf>
    <xf numFmtId="0" fontId="9" fillId="5" borderId="35" xfId="0" applyFont="1" applyFill="1" applyBorder="1" applyAlignment="1" applyProtection="1">
      <alignment horizontal="center" vertical="center"/>
      <protection hidden="1"/>
    </xf>
    <xf numFmtId="0" fontId="9" fillId="5" borderId="28" xfId="0" applyFont="1" applyFill="1" applyBorder="1" applyAlignment="1" applyProtection="1">
      <alignment horizontal="center" vertical="center"/>
      <protection hidden="1"/>
    </xf>
    <xf numFmtId="0" fontId="9" fillId="5" borderId="48" xfId="0" applyFont="1" applyFill="1" applyBorder="1" applyAlignment="1" applyProtection="1">
      <alignment horizontal="center" vertical="center"/>
      <protection hidden="1"/>
    </xf>
    <xf numFmtId="0" fontId="9" fillId="5" borderId="56" xfId="0" applyFont="1" applyFill="1" applyBorder="1" applyAlignment="1" applyProtection="1">
      <alignment horizontal="center" vertical="center"/>
      <protection hidden="1"/>
    </xf>
    <xf numFmtId="0" fontId="9" fillId="5" borderId="49" xfId="0" applyFont="1" applyFill="1" applyBorder="1" applyAlignment="1" applyProtection="1">
      <alignment horizontal="center" vertical="center"/>
      <protection hidden="1"/>
    </xf>
    <xf numFmtId="0" fontId="70" fillId="0" borderId="0" xfId="0" applyFont="1" applyProtection="1"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5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  <protection hidden="1"/>
    </xf>
    <xf numFmtId="0" fontId="4" fillId="8" borderId="3" xfId="0" applyFont="1" applyFill="1" applyBorder="1" applyAlignment="1" applyProtection="1">
      <alignment horizontal="left" vertical="center"/>
    </xf>
    <xf numFmtId="0" fontId="4" fillId="8" borderId="0" xfId="0" applyFont="1" applyFill="1" applyBorder="1" applyAlignment="1" applyProtection="1">
      <alignment horizontal="left" vertical="center"/>
      <protection hidden="1"/>
    </xf>
    <xf numFmtId="0" fontId="3" fillId="0" borderId="32" xfId="0" applyFont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horizontal="center" vertical="center"/>
      <protection hidden="1"/>
    </xf>
    <xf numFmtId="0" fontId="3" fillId="0" borderId="26" xfId="0" applyFont="1" applyBorder="1" applyAlignment="1" applyProtection="1">
      <alignment horizontal="center" vertical="center"/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68" fillId="0" borderId="32" xfId="0" applyFont="1" applyBorder="1" applyAlignment="1" applyProtection="1">
      <alignment horizontal="center" vertical="center"/>
      <protection hidden="1"/>
    </xf>
    <xf numFmtId="0" fontId="68" fillId="0" borderId="6" xfId="0" applyFont="1" applyBorder="1" applyAlignment="1" applyProtection="1">
      <alignment horizontal="center" vertical="center"/>
      <protection hidden="1"/>
    </xf>
    <xf numFmtId="0" fontId="3" fillId="0" borderId="33" xfId="0" applyFont="1" applyBorder="1" applyAlignment="1" applyProtection="1">
      <alignment horizontal="center" vertical="center"/>
      <protection hidden="1"/>
    </xf>
    <xf numFmtId="0" fontId="68" fillId="0" borderId="11" xfId="0" applyFont="1" applyBorder="1" applyAlignment="1" applyProtection="1">
      <alignment horizontal="center" vertical="center"/>
      <protection hidden="1"/>
    </xf>
    <xf numFmtId="0" fontId="2" fillId="0" borderId="6" xfId="0" applyFont="1" applyBorder="1" applyAlignment="1" applyProtection="1">
      <alignment horizontal="left" vertical="center"/>
      <protection hidden="1"/>
    </xf>
    <xf numFmtId="0" fontId="68" fillId="0" borderId="6" xfId="1" applyFont="1" applyBorder="1" applyAlignment="1" applyProtection="1">
      <alignment horizontal="center" vertical="center"/>
      <protection hidden="1"/>
    </xf>
    <xf numFmtId="0" fontId="3" fillId="0" borderId="10" xfId="0" applyFont="1" applyBorder="1" applyAlignment="1" applyProtection="1">
      <alignment horizontal="center" vertical="center"/>
      <protection hidden="1"/>
    </xf>
    <xf numFmtId="0" fontId="9" fillId="0" borderId="32" xfId="0" applyFont="1" applyBorder="1" applyAlignment="1" applyProtection="1">
      <alignment horizontal="center" textRotation="90"/>
      <protection hidden="1"/>
    </xf>
    <xf numFmtId="0" fontId="9" fillId="0" borderId="6" xfId="0" applyFont="1" applyBorder="1" applyAlignment="1" applyProtection="1">
      <alignment horizontal="center" textRotation="90"/>
      <protection hidden="1"/>
    </xf>
    <xf numFmtId="0" fontId="3" fillId="0" borderId="24" xfId="0" applyFont="1" applyBorder="1" applyAlignment="1" applyProtection="1">
      <alignment horizontal="center" vertical="center" textRotation="90"/>
      <protection hidden="1"/>
    </xf>
    <xf numFmtId="0" fontId="4" fillId="0" borderId="32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Border="1" applyAlignment="1" applyProtection="1">
      <alignment horizontal="left" vertical="center"/>
      <protection hidden="1"/>
    </xf>
    <xf numFmtId="0" fontId="3" fillId="0" borderId="0" xfId="0" applyFont="1" applyBorder="1" applyAlignment="1" applyProtection="1">
      <alignment horizontal="right" vertical="center"/>
      <protection hidden="1"/>
    </xf>
    <xf numFmtId="0" fontId="4" fillId="5" borderId="18" xfId="0" applyFont="1" applyFill="1" applyBorder="1" applyAlignment="1" applyProtection="1">
      <alignment vertical="center" textRotation="90"/>
      <protection hidden="1"/>
    </xf>
    <xf numFmtId="0" fontId="4" fillId="0" borderId="0" xfId="0" applyFont="1" applyBorder="1" applyAlignment="1" applyProtection="1">
      <alignment horizontal="center" vertical="center" textRotation="90"/>
      <protection hidden="1"/>
    </xf>
    <xf numFmtId="0" fontId="4" fillId="0" borderId="1" xfId="0" applyFont="1" applyBorder="1" applyAlignment="1" applyProtection="1">
      <alignment horizontal="center" vertical="center" textRotation="90"/>
      <protection hidden="1"/>
    </xf>
    <xf numFmtId="0" fontId="8" fillId="5" borderId="56" xfId="0" applyFont="1" applyFill="1" applyBorder="1" applyAlignment="1" applyProtection="1">
      <alignment horizontal="center" vertical="center"/>
      <protection hidden="1"/>
    </xf>
    <xf numFmtId="14" fontId="68" fillId="0" borderId="1" xfId="1" applyNumberFormat="1" applyFont="1" applyBorder="1" applyAlignment="1" applyProtection="1">
      <alignment horizontal="center" vertical="center"/>
      <protection hidden="1"/>
    </xf>
    <xf numFmtId="14" fontId="68" fillId="0" borderId="33" xfId="1" applyNumberFormat="1" applyFont="1" applyBorder="1" applyAlignment="1" applyProtection="1">
      <alignment horizontal="center" vertical="center"/>
      <protection hidden="1"/>
    </xf>
    <xf numFmtId="14" fontId="68" fillId="0" borderId="64" xfId="1" applyNumberFormat="1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>
      <alignment horizontal="center" textRotation="90"/>
    </xf>
    <xf numFmtId="0" fontId="12" fillId="0" borderId="12" xfId="0" applyFont="1" applyBorder="1" applyAlignment="1">
      <alignment horizontal="center" textRotation="90"/>
    </xf>
    <xf numFmtId="0" fontId="3" fillId="0" borderId="3" xfId="0" applyFont="1" applyBorder="1" applyAlignment="1" applyProtection="1">
      <alignment horizontal="center" vertical="center"/>
      <protection hidden="1"/>
    </xf>
    <xf numFmtId="2" fontId="3" fillId="5" borderId="31" xfId="0" applyNumberFormat="1" applyFont="1" applyFill="1" applyBorder="1" applyAlignment="1" applyProtection="1">
      <alignment horizontal="center" vertical="center"/>
      <protection hidden="1"/>
    </xf>
    <xf numFmtId="2" fontId="3" fillId="5" borderId="25" xfId="0" applyNumberFormat="1" applyFont="1" applyFill="1" applyBorder="1" applyAlignment="1" applyProtection="1">
      <alignment horizontal="center" vertical="center"/>
      <protection hidden="1"/>
    </xf>
    <xf numFmtId="2" fontId="3" fillId="5" borderId="28" xfId="0" applyNumberFormat="1" applyFont="1" applyFill="1" applyBorder="1" applyAlignment="1" applyProtection="1">
      <alignment horizontal="center" vertical="center"/>
      <protection hidden="1"/>
    </xf>
    <xf numFmtId="0" fontId="9" fillId="5" borderId="9" xfId="0" applyFont="1" applyFill="1" applyBorder="1" applyAlignment="1" applyProtection="1">
      <alignment horizontal="center" vertical="center"/>
      <protection hidden="1"/>
    </xf>
    <xf numFmtId="0" fontId="9" fillId="5" borderId="65" xfId="0" applyFont="1" applyFill="1" applyBorder="1" applyAlignment="1" applyProtection="1">
      <alignment horizontal="center" vertical="center"/>
      <protection hidden="1"/>
    </xf>
    <xf numFmtId="0" fontId="3" fillId="5" borderId="3" xfId="0" applyFont="1" applyFill="1" applyBorder="1" applyAlignment="1" applyProtection="1">
      <alignment horizontal="center" vertical="center"/>
      <protection hidden="1"/>
    </xf>
    <xf numFmtId="0" fontId="3" fillId="5" borderId="30" xfId="0" applyFont="1" applyFill="1" applyBorder="1" applyAlignment="1" applyProtection="1">
      <alignment horizontal="center" vertical="center"/>
      <protection hidden="1"/>
    </xf>
    <xf numFmtId="0" fontId="3" fillId="5" borderId="27" xfId="0" applyFont="1" applyFill="1" applyBorder="1" applyAlignment="1" applyProtection="1">
      <alignment horizontal="center" vertical="center"/>
      <protection hidden="1"/>
    </xf>
    <xf numFmtId="0" fontId="57" fillId="13" borderId="1" xfId="0" applyFont="1" applyFill="1" applyBorder="1" applyAlignment="1" applyProtection="1">
      <alignment horizontal="center" vertical="center"/>
    </xf>
    <xf numFmtId="0" fontId="4" fillId="6" borderId="3" xfId="0" applyFont="1" applyFill="1" applyBorder="1" applyAlignment="1" applyProtection="1">
      <alignment vertical="center"/>
    </xf>
    <xf numFmtId="0" fontId="4" fillId="6" borderId="12" xfId="0" applyFont="1" applyFill="1" applyBorder="1" applyAlignment="1" applyProtection="1">
      <alignment horizontal="left" vertical="justify"/>
    </xf>
    <xf numFmtId="0" fontId="4" fillId="6" borderId="2" xfId="0" applyFont="1" applyFill="1" applyBorder="1" applyAlignment="1" applyProtection="1">
      <alignment horizontal="left" vertical="justify"/>
    </xf>
    <xf numFmtId="0" fontId="4" fillId="6" borderId="13" xfId="0" applyFont="1" applyFill="1" applyBorder="1" applyAlignment="1" applyProtection="1">
      <alignment horizontal="left" vertical="justify"/>
    </xf>
    <xf numFmtId="0" fontId="4" fillId="6" borderId="12" xfId="0" applyFont="1" applyFill="1" applyBorder="1" applyAlignment="1" applyProtection="1">
      <alignment horizontal="left" vertical="center"/>
    </xf>
    <xf numFmtId="0" fontId="4" fillId="6" borderId="2" xfId="0" applyFont="1" applyFill="1" applyBorder="1" applyAlignment="1" applyProtection="1">
      <alignment horizontal="left" vertical="center"/>
    </xf>
    <xf numFmtId="0" fontId="4" fillId="6" borderId="13" xfId="0" applyFont="1" applyFill="1" applyBorder="1" applyAlignment="1" applyProtection="1">
      <alignment horizontal="left" vertical="center"/>
    </xf>
    <xf numFmtId="0" fontId="3" fillId="6" borderId="3" xfId="0" applyFont="1" applyFill="1" applyBorder="1" applyAlignment="1" applyProtection="1">
      <alignment vertical="center"/>
    </xf>
    <xf numFmtId="0" fontId="0" fillId="7" borderId="1" xfId="0" applyFill="1" applyBorder="1" applyAlignment="1">
      <alignment horizontal="center"/>
    </xf>
    <xf numFmtId="0" fontId="48" fillId="11" borderId="34" xfId="0" applyFont="1" applyFill="1" applyBorder="1" applyAlignment="1" applyProtection="1">
      <alignment horizontal="left" vertical="center"/>
    </xf>
    <xf numFmtId="0" fontId="48" fillId="11" borderId="30" xfId="0" applyFont="1" applyFill="1" applyBorder="1" applyAlignment="1" applyProtection="1">
      <alignment horizontal="left" vertical="center"/>
    </xf>
    <xf numFmtId="0" fontId="48" fillId="11" borderId="31" xfId="0" applyFont="1" applyFill="1" applyBorder="1" applyAlignment="1" applyProtection="1">
      <alignment horizontal="left" vertical="center"/>
    </xf>
    <xf numFmtId="0" fontId="64" fillId="16" borderId="12" xfId="0" applyFont="1" applyFill="1" applyBorder="1" applyAlignment="1" applyProtection="1">
      <alignment horizontal="center" vertical="center"/>
    </xf>
    <xf numFmtId="0" fontId="64" fillId="16" borderId="2" xfId="0" applyFont="1" applyFill="1" applyBorder="1" applyAlignment="1" applyProtection="1">
      <alignment horizontal="center" vertical="center"/>
    </xf>
    <xf numFmtId="0" fontId="64" fillId="16" borderId="13" xfId="0" applyFont="1" applyFill="1" applyBorder="1" applyAlignment="1" applyProtection="1">
      <alignment horizontal="center" vertical="center"/>
    </xf>
    <xf numFmtId="0" fontId="44" fillId="7" borderId="7" xfId="0" applyFont="1" applyFill="1" applyBorder="1" applyAlignment="1" applyProtection="1">
      <alignment horizontal="center" vertical="center"/>
    </xf>
    <xf numFmtId="0" fontId="44" fillId="7" borderId="8" xfId="0" applyFont="1" applyFill="1" applyBorder="1" applyAlignment="1" applyProtection="1">
      <alignment horizontal="center" vertical="center"/>
    </xf>
    <xf numFmtId="0" fontId="44" fillId="7" borderId="9" xfId="0" applyFont="1" applyFill="1" applyBorder="1" applyAlignment="1" applyProtection="1">
      <alignment horizontal="center" vertical="center"/>
    </xf>
    <xf numFmtId="0" fontId="31" fillId="7" borderId="52" xfId="0" applyFont="1" applyFill="1" applyBorder="1" applyAlignment="1" applyProtection="1">
      <alignment horizontal="left" vertical="center"/>
    </xf>
    <xf numFmtId="17" fontId="43" fillId="11" borderId="56" xfId="0" applyNumberFormat="1" applyFont="1" applyFill="1" applyBorder="1" applyAlignment="1" applyProtection="1">
      <alignment horizontal="center" vertical="center"/>
    </xf>
    <xf numFmtId="0" fontId="43" fillId="11" borderId="49" xfId="0" applyNumberFormat="1" applyFont="1" applyFill="1" applyBorder="1" applyAlignment="1" applyProtection="1">
      <alignment horizontal="center" vertical="center"/>
    </xf>
    <xf numFmtId="0" fontId="48" fillId="11" borderId="56" xfId="0" applyFont="1" applyFill="1" applyBorder="1" applyAlignment="1" applyProtection="1">
      <alignment horizontal="center" vertical="center"/>
    </xf>
    <xf numFmtId="0" fontId="48" fillId="7" borderId="60" xfId="0" applyFont="1" applyFill="1" applyBorder="1" applyAlignment="1" applyProtection="1">
      <alignment horizontal="center" vertical="center"/>
    </xf>
    <xf numFmtId="0" fontId="60" fillId="7" borderId="60" xfId="0" applyFont="1" applyFill="1" applyBorder="1" applyAlignment="1" applyProtection="1">
      <alignment horizontal="right" vertical="center"/>
    </xf>
    <xf numFmtId="0" fontId="50" fillId="7" borderId="60" xfId="4" applyFont="1" applyFill="1" applyBorder="1" applyAlignment="1" applyProtection="1">
      <alignment horizontal="left" vertical="center"/>
    </xf>
    <xf numFmtId="0" fontId="61" fillId="7" borderId="60" xfId="0" applyFont="1" applyFill="1" applyBorder="1" applyAlignment="1" applyProtection="1">
      <alignment horizontal="left" vertical="center"/>
    </xf>
    <xf numFmtId="0" fontId="14" fillId="6" borderId="59" xfId="0" applyFont="1" applyFill="1" applyBorder="1" applyAlignment="1" applyProtection="1">
      <alignment horizontal="center" vertical="center"/>
    </xf>
    <xf numFmtId="0" fontId="14" fillId="6" borderId="58" xfId="0" applyFont="1" applyFill="1" applyBorder="1" applyAlignment="1" applyProtection="1">
      <alignment horizontal="center" vertical="center"/>
    </xf>
    <xf numFmtId="0" fontId="54" fillId="15" borderId="12" xfId="0" applyFont="1" applyFill="1" applyBorder="1" applyAlignment="1" applyProtection="1">
      <alignment horizontal="center" vertical="center"/>
    </xf>
    <xf numFmtId="0" fontId="54" fillId="15" borderId="2" xfId="0" applyFont="1" applyFill="1" applyBorder="1" applyAlignment="1" applyProtection="1">
      <alignment horizontal="center" vertical="center"/>
    </xf>
    <xf numFmtId="0" fontId="54" fillId="15" borderId="13" xfId="0" applyFont="1" applyFill="1" applyBorder="1" applyAlignment="1" applyProtection="1">
      <alignment horizontal="center" vertical="center"/>
    </xf>
    <xf numFmtId="0" fontId="66" fillId="14" borderId="3" xfId="0" applyFont="1" applyFill="1" applyBorder="1" applyAlignment="1" applyProtection="1">
      <alignment horizontal="center" vertical="center"/>
    </xf>
    <xf numFmtId="0" fontId="35" fillId="7" borderId="0" xfId="0" applyFont="1" applyFill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29" fillId="0" borderId="0" xfId="0" applyFont="1" applyAlignment="1" applyProtection="1">
      <alignment horizontal="center" vertical="center"/>
    </xf>
    <xf numFmtId="0" fontId="4" fillId="0" borderId="2" xfId="0" applyFont="1" applyBorder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4" fillId="0" borderId="1" xfId="0" applyFont="1" applyBorder="1" applyAlignment="1" applyProtection="1">
      <alignment horizontal="left" vertical="center"/>
    </xf>
    <xf numFmtId="0" fontId="3" fillId="6" borderId="4" xfId="0" applyFont="1" applyFill="1" applyBorder="1" applyAlignment="1" applyProtection="1">
      <alignment horizontal="center" vertical="center"/>
    </xf>
    <xf numFmtId="0" fontId="3" fillId="6" borderId="5" xfId="0" applyFont="1" applyFill="1" applyBorder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center" vertical="center"/>
    </xf>
    <xf numFmtId="0" fontId="3" fillId="6" borderId="10" xfId="0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center" vertical="center"/>
    </xf>
    <xf numFmtId="0" fontId="3" fillId="6" borderId="11" xfId="0" applyFont="1" applyFill="1" applyBorder="1" applyAlignment="1" applyProtection="1">
      <alignment horizontal="center" vertical="center"/>
    </xf>
    <xf numFmtId="0" fontId="29" fillId="6" borderId="0" xfId="0" applyFont="1" applyFill="1" applyAlignment="1" applyProtection="1">
      <alignment horizontal="center" vertical="center"/>
    </xf>
    <xf numFmtId="0" fontId="5" fillId="0" borderId="0" xfId="0" applyFont="1" applyAlignment="1" applyProtection="1">
      <alignment horizontal="right" vertical="center"/>
    </xf>
    <xf numFmtId="0" fontId="1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52" fillId="0" borderId="0" xfId="4" applyFont="1" applyAlignment="1" applyProtection="1">
      <alignment horizontal="left" vertical="center"/>
    </xf>
    <xf numFmtId="0" fontId="23" fillId="0" borderId="0" xfId="0" applyFont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/>
    </xf>
    <xf numFmtId="14" fontId="4" fillId="0" borderId="2" xfId="0" applyNumberFormat="1" applyFont="1" applyBorder="1" applyAlignment="1" applyProtection="1">
      <alignment horizontal="left" vertical="center"/>
    </xf>
    <xf numFmtId="0" fontId="3" fillId="6" borderId="12" xfId="0" applyFont="1" applyFill="1" applyBorder="1" applyAlignment="1" applyProtection="1">
      <alignment horizontal="center" vertical="center"/>
    </xf>
    <xf numFmtId="0" fontId="3" fillId="6" borderId="2" xfId="0" applyFont="1" applyFill="1" applyBorder="1" applyAlignment="1" applyProtection="1">
      <alignment horizontal="center" vertical="center"/>
    </xf>
    <xf numFmtId="0" fontId="3" fillId="6" borderId="13" xfId="0" applyFont="1" applyFill="1" applyBorder="1" applyAlignment="1" applyProtection="1">
      <alignment horizontal="center" vertical="center"/>
    </xf>
    <xf numFmtId="0" fontId="3" fillId="6" borderId="7" xfId="0" applyFont="1" applyFill="1" applyBorder="1" applyAlignment="1" applyProtection="1">
      <alignment horizontal="center" vertical="center"/>
    </xf>
    <xf numFmtId="0" fontId="3" fillId="6" borderId="8" xfId="0" applyFont="1" applyFill="1" applyBorder="1" applyAlignment="1" applyProtection="1">
      <alignment horizontal="center" vertical="center"/>
    </xf>
    <xf numFmtId="0" fontId="3" fillId="6" borderId="9" xfId="0" applyFont="1" applyFill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6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/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0" fontId="8" fillId="0" borderId="6" xfId="0" applyFont="1" applyBorder="1" applyAlignment="1" applyProtection="1">
      <alignment horizontal="center" vertical="center"/>
      <protection hidden="1"/>
    </xf>
    <xf numFmtId="0" fontId="55" fillId="0" borderId="4" xfId="0" applyFont="1" applyBorder="1" applyAlignment="1" applyProtection="1">
      <alignment horizontal="left" vertical="center"/>
      <protection hidden="1"/>
    </xf>
    <xf numFmtId="0" fontId="55" fillId="0" borderId="6" xfId="0" applyFont="1" applyBorder="1" applyAlignment="1" applyProtection="1">
      <alignment horizontal="left" vertical="center"/>
      <protection hidden="1"/>
    </xf>
    <xf numFmtId="0" fontId="23" fillId="0" borderId="0" xfId="0" applyFont="1" applyAlignment="1" applyProtection="1">
      <alignment horizontal="center"/>
      <protection hidden="1"/>
    </xf>
    <xf numFmtId="0" fontId="23" fillId="0" borderId="8" xfId="0" applyFont="1" applyBorder="1" applyAlignment="1" applyProtection="1">
      <alignment horizontal="center"/>
      <protection hidden="1"/>
    </xf>
    <xf numFmtId="0" fontId="46" fillId="0" borderId="0" xfId="0" applyFont="1" applyAlignment="1" applyProtection="1">
      <alignment horizontal="center" vertical="center"/>
      <protection hidden="1"/>
    </xf>
    <xf numFmtId="0" fontId="48" fillId="4" borderId="0" xfId="0" applyFont="1" applyFill="1" applyAlignment="1" applyProtection="1">
      <alignment horizontal="left" vertical="center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hidden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0" fillId="0" borderId="0" xfId="0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3" fillId="0" borderId="4" xfId="0" applyFont="1" applyBorder="1" applyAlignment="1" applyProtection="1">
      <alignment horizontal="center" vertical="center" textRotation="90"/>
      <protection hidden="1"/>
    </xf>
    <xf numFmtId="0" fontId="3" fillId="0" borderId="5" xfId="0" applyFont="1" applyBorder="1" applyAlignment="1" applyProtection="1">
      <alignment horizontal="center" vertical="center" textRotation="90"/>
      <protection hidden="1"/>
    </xf>
    <xf numFmtId="0" fontId="3" fillId="0" borderId="6" xfId="0" applyFont="1" applyBorder="1" applyAlignment="1" applyProtection="1">
      <alignment horizontal="center" vertical="center" textRotation="90"/>
      <protection hidden="1"/>
    </xf>
    <xf numFmtId="0" fontId="21" fillId="0" borderId="3" xfId="0" applyFont="1" applyBorder="1" applyAlignment="1" applyProtection="1">
      <alignment horizontal="center" vertical="center"/>
      <protection hidden="1"/>
    </xf>
    <xf numFmtId="0" fontId="8" fillId="3" borderId="3" xfId="0" applyFont="1" applyFill="1" applyBorder="1" applyAlignment="1" applyProtection="1">
      <alignment horizontal="center" vertical="center" textRotation="90"/>
      <protection hidden="1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53" fillId="0" borderId="1" xfId="4" applyFont="1" applyBorder="1" applyAlignment="1" applyProtection="1">
      <alignment horizontal="center" vertical="center"/>
      <protection hidden="1"/>
    </xf>
    <xf numFmtId="0" fontId="47" fillId="0" borderId="0" xfId="0" applyFont="1" applyAlignment="1" applyProtection="1">
      <alignment horizontal="center" vertical="center"/>
      <protection hidden="1"/>
    </xf>
    <xf numFmtId="0" fontId="22" fillId="0" borderId="0" xfId="0" applyFont="1" applyBorder="1" applyAlignment="1" applyProtection="1">
      <alignment horizontal="right"/>
      <protection hidden="1"/>
    </xf>
    <xf numFmtId="0" fontId="8" fillId="0" borderId="3" xfId="0" applyFont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center" vertical="center" textRotation="90"/>
      <protection hidden="1"/>
    </xf>
    <xf numFmtId="0" fontId="3" fillId="0" borderId="12" xfId="0" applyFont="1" applyBorder="1" applyAlignment="1" applyProtection="1">
      <alignment horizontal="center" vertical="center" textRotation="90"/>
      <protection hidden="1"/>
    </xf>
    <xf numFmtId="0" fontId="3" fillId="0" borderId="25" xfId="0" applyFont="1" applyBorder="1" applyAlignment="1" applyProtection="1">
      <alignment horizontal="center" vertical="center" textRotation="90"/>
      <protection hidden="1"/>
    </xf>
    <xf numFmtId="0" fontId="3" fillId="5" borderId="25" xfId="0" applyFont="1" applyFill="1" applyBorder="1" applyAlignment="1" applyProtection="1">
      <alignment horizontal="center" vertical="center" textRotation="90"/>
      <protection hidden="1"/>
    </xf>
    <xf numFmtId="0" fontId="3" fillId="5" borderId="31" xfId="0" applyFont="1" applyFill="1" applyBorder="1" applyAlignment="1" applyProtection="1">
      <alignment horizontal="center" vertical="center" textRotation="90"/>
      <protection hidden="1"/>
    </xf>
    <xf numFmtId="0" fontId="8" fillId="0" borderId="30" xfId="0" applyFont="1" applyBorder="1" applyAlignment="1" applyProtection="1">
      <alignment horizontal="center" vertical="center" textRotation="90"/>
      <protection hidden="1"/>
    </xf>
    <xf numFmtId="0" fontId="8" fillId="0" borderId="3" xfId="0" applyFont="1" applyBorder="1" applyAlignment="1" applyProtection="1">
      <alignment horizontal="center" vertical="center" textRotation="90"/>
      <protection hidden="1"/>
    </xf>
    <xf numFmtId="0" fontId="8" fillId="0" borderId="24" xfId="0" applyFont="1" applyBorder="1" applyAlignment="1" applyProtection="1">
      <alignment horizontal="center" vertical="center"/>
      <protection hidden="1"/>
    </xf>
    <xf numFmtId="0" fontId="3" fillId="0" borderId="16" xfId="0" applyFont="1" applyBorder="1" applyAlignment="1" applyProtection="1">
      <alignment horizontal="left" vertical="center"/>
      <protection hidden="1"/>
    </xf>
    <xf numFmtId="0" fontId="4" fillId="5" borderId="29" xfId="0" applyFont="1" applyFill="1" applyBorder="1" applyAlignment="1" applyProtection="1">
      <alignment horizontal="center" vertical="center"/>
      <protection hidden="1"/>
    </xf>
    <xf numFmtId="0" fontId="4" fillId="5" borderId="30" xfId="0" applyFont="1" applyFill="1" applyBorder="1" applyAlignment="1" applyProtection="1">
      <alignment horizontal="center" vertical="center"/>
      <protection hidden="1"/>
    </xf>
    <xf numFmtId="0" fontId="4" fillId="5" borderId="31" xfId="0" applyFont="1" applyFill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center" vertical="center"/>
      <protection hidden="1"/>
    </xf>
    <xf numFmtId="0" fontId="4" fillId="5" borderId="44" xfId="0" applyFont="1" applyFill="1" applyBorder="1" applyAlignment="1" applyProtection="1">
      <alignment horizontal="center" vertical="center"/>
      <protection hidden="1"/>
    </xf>
    <xf numFmtId="0" fontId="21" fillId="0" borderId="16" xfId="0" applyFont="1" applyBorder="1" applyAlignment="1" applyProtection="1">
      <alignment horizontal="center" vertical="center"/>
      <protection hidden="1"/>
    </xf>
    <xf numFmtId="0" fontId="5" fillId="8" borderId="59" xfId="0" applyFont="1" applyFill="1" applyBorder="1" applyAlignment="1" applyProtection="1">
      <alignment horizontal="center" vertical="center"/>
      <protection hidden="1"/>
    </xf>
    <xf numFmtId="0" fontId="5" fillId="8" borderId="58" xfId="0" applyFont="1" applyFill="1" applyBorder="1" applyAlignment="1" applyProtection="1">
      <alignment horizontal="center" vertical="center"/>
      <protection hidden="1"/>
    </xf>
    <xf numFmtId="0" fontId="4" fillId="5" borderId="42" xfId="0" applyFont="1" applyFill="1" applyBorder="1" applyAlignment="1" applyProtection="1">
      <alignment horizontal="center" vertical="center"/>
      <protection hidden="1"/>
    </xf>
    <xf numFmtId="0" fontId="4" fillId="5" borderId="32" xfId="0" applyFont="1" applyFill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/>
      <protection hidden="1"/>
    </xf>
    <xf numFmtId="0" fontId="4" fillId="0" borderId="6" xfId="0" applyFont="1" applyBorder="1" applyAlignment="1" applyProtection="1">
      <alignment horizontal="center" vertical="center"/>
      <protection hidden="1"/>
    </xf>
    <xf numFmtId="0" fontId="4" fillId="0" borderId="5" xfId="0" applyFont="1" applyBorder="1" applyAlignment="1" applyProtection="1">
      <alignment horizontal="center" vertical="center" textRotation="90"/>
      <protection hidden="1"/>
    </xf>
    <xf numFmtId="0" fontId="4" fillId="0" borderId="6" xfId="0" applyFont="1" applyBorder="1" applyAlignment="1" applyProtection="1">
      <alignment horizontal="center" vertical="center" textRotation="90"/>
      <protection hidden="1"/>
    </xf>
    <xf numFmtId="0" fontId="53" fillId="0" borderId="16" xfId="4" applyFont="1" applyBorder="1" applyAlignment="1" applyProtection="1">
      <alignment horizontal="left" vertical="center"/>
      <protection hidden="1"/>
    </xf>
    <xf numFmtId="0" fontId="4" fillId="0" borderId="16" xfId="0" applyFont="1" applyBorder="1" applyAlignment="1" applyProtection="1">
      <alignment horizontal="left" vertical="center"/>
      <protection hidden="1"/>
    </xf>
    <xf numFmtId="0" fontId="4" fillId="0" borderId="38" xfId="0" applyFont="1" applyBorder="1" applyAlignment="1" applyProtection="1">
      <alignment horizontal="center" vertical="center" textRotation="90"/>
      <protection hidden="1"/>
    </xf>
    <xf numFmtId="0" fontId="4" fillId="0" borderId="33" xfId="0" applyFont="1" applyBorder="1" applyAlignment="1" applyProtection="1">
      <alignment horizontal="center" vertical="center" textRotation="90"/>
      <protection hidden="1"/>
    </xf>
    <xf numFmtId="0" fontId="3" fillId="0" borderId="30" xfId="0" applyFont="1" applyBorder="1" applyAlignment="1" applyProtection="1">
      <alignment horizontal="center" vertical="center" textRotation="90"/>
      <protection hidden="1"/>
    </xf>
    <xf numFmtId="0" fontId="3" fillId="0" borderId="34" xfId="0" applyFont="1" applyBorder="1" applyAlignment="1" applyProtection="1">
      <alignment horizontal="center" vertical="center" textRotation="90"/>
      <protection hidden="1"/>
    </xf>
    <xf numFmtId="0" fontId="3" fillId="0" borderId="13" xfId="0" applyFont="1" applyBorder="1" applyAlignment="1" applyProtection="1">
      <alignment horizontal="center" vertical="center" textRotation="90"/>
      <protection hidden="1"/>
    </xf>
    <xf numFmtId="0" fontId="4" fillId="2" borderId="59" xfId="0" applyFont="1" applyFill="1" applyBorder="1" applyAlignment="1" applyProtection="1">
      <alignment horizontal="left" vertical="center"/>
      <protection hidden="1"/>
    </xf>
    <xf numFmtId="0" fontId="4" fillId="2" borderId="60" xfId="0" applyFont="1" applyFill="1" applyBorder="1" applyAlignment="1" applyProtection="1">
      <alignment horizontal="left" vertical="center"/>
      <protection hidden="1"/>
    </xf>
    <xf numFmtId="0" fontId="4" fillId="2" borderId="58" xfId="0" applyFont="1" applyFill="1" applyBorder="1" applyAlignment="1" applyProtection="1">
      <alignment horizontal="left" vertical="center"/>
      <protection hidden="1"/>
    </xf>
    <xf numFmtId="0" fontId="22" fillId="0" borderId="0" xfId="0" applyFont="1" applyBorder="1" applyAlignment="1" applyProtection="1">
      <alignment horizontal="left" vertical="center"/>
      <protection hidden="1"/>
    </xf>
    <xf numFmtId="0" fontId="4" fillId="5" borderId="19" xfId="0" applyFont="1" applyFill="1" applyBorder="1" applyAlignment="1" applyProtection="1">
      <alignment horizontal="center" vertical="center"/>
      <protection hidden="1"/>
    </xf>
    <xf numFmtId="0" fontId="4" fillId="5" borderId="46" xfId="0" applyFont="1" applyFill="1" applyBorder="1" applyAlignment="1" applyProtection="1">
      <alignment horizontal="center" vertical="center"/>
      <protection hidden="1"/>
    </xf>
    <xf numFmtId="0" fontId="4" fillId="5" borderId="24" xfId="0" applyFont="1" applyFill="1" applyBorder="1" applyAlignment="1" applyProtection="1">
      <alignment horizontal="center" vertical="center"/>
      <protection hidden="1"/>
    </xf>
    <xf numFmtId="0" fontId="21" fillId="0" borderId="0" xfId="0" applyFont="1" applyBorder="1" applyAlignment="1" applyProtection="1">
      <alignment horizontal="right" vertical="center"/>
      <protection hidden="1"/>
    </xf>
    <xf numFmtId="0" fontId="4" fillId="0" borderId="0" xfId="0" applyFont="1" applyBorder="1" applyAlignment="1" applyProtection="1">
      <alignment horizontal="left" vertical="center"/>
      <protection hidden="1"/>
    </xf>
    <xf numFmtId="0" fontId="8" fillId="0" borderId="25" xfId="0" applyFont="1" applyBorder="1" applyAlignment="1" applyProtection="1">
      <alignment horizontal="center" vertical="center"/>
      <protection hidden="1"/>
    </xf>
    <xf numFmtId="0" fontId="53" fillId="0" borderId="0" xfId="4" applyFont="1" applyBorder="1" applyAlignment="1" applyProtection="1">
      <alignment horizontal="left" vertical="center"/>
      <protection hidden="1"/>
    </xf>
    <xf numFmtId="0" fontId="4" fillId="8" borderId="3" xfId="0" applyFont="1" applyFill="1" applyBorder="1" applyAlignment="1" applyProtection="1">
      <alignment horizontal="left" vertical="center"/>
      <protection hidden="1"/>
    </xf>
    <xf numFmtId="0" fontId="4" fillId="5" borderId="53" xfId="0" applyFont="1" applyFill="1" applyBorder="1" applyAlignment="1" applyProtection="1">
      <alignment horizontal="center" vertical="center"/>
      <protection hidden="1"/>
    </xf>
    <xf numFmtId="0" fontId="4" fillId="5" borderId="52" xfId="0" applyFont="1" applyFill="1" applyBorder="1" applyAlignment="1" applyProtection="1">
      <alignment horizontal="center" vertical="center"/>
      <protection hidden="1"/>
    </xf>
    <xf numFmtId="0" fontId="4" fillId="5" borderId="51" xfId="0" applyFont="1" applyFill="1" applyBorder="1" applyAlignment="1" applyProtection="1">
      <alignment horizontal="center" vertical="center"/>
      <protection hidden="1"/>
    </xf>
    <xf numFmtId="0" fontId="3" fillId="0" borderId="38" xfId="0" applyFont="1" applyBorder="1" applyAlignment="1" applyProtection="1">
      <alignment horizontal="center" vertical="center" textRotation="90"/>
      <protection hidden="1"/>
    </xf>
    <xf numFmtId="0" fontId="3" fillId="0" borderId="33" xfId="0" applyFont="1" applyBorder="1" applyAlignment="1" applyProtection="1">
      <alignment horizontal="center" vertical="center" textRotation="90"/>
      <protection hidden="1"/>
    </xf>
    <xf numFmtId="0" fontId="8" fillId="0" borderId="47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center" vertical="center"/>
      <protection hidden="1"/>
    </xf>
    <xf numFmtId="0" fontId="8" fillId="0" borderId="63" xfId="0" applyFont="1" applyBorder="1" applyAlignment="1" applyProtection="1">
      <alignment horizontal="center" vertical="center"/>
      <protection hidden="1"/>
    </xf>
    <xf numFmtId="0" fontId="3" fillId="0" borderId="55" xfId="0" applyFont="1" applyBorder="1" applyAlignment="1" applyProtection="1">
      <alignment horizontal="center" vertical="center" textRotation="90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0" fontId="4" fillId="0" borderId="18" xfId="0" applyFont="1" applyBorder="1" applyAlignment="1" applyProtection="1">
      <alignment horizontal="center" vertical="center"/>
      <protection hidden="1"/>
    </xf>
    <xf numFmtId="0" fontId="4" fillId="5" borderId="17" xfId="0" applyFont="1" applyFill="1" applyBorder="1" applyAlignment="1" applyProtection="1">
      <alignment horizontal="center" vertical="center" wrapText="1"/>
      <protection hidden="1"/>
    </xf>
    <xf numFmtId="0" fontId="4" fillId="5" borderId="18" xfId="0" applyFont="1" applyFill="1" applyBorder="1" applyAlignment="1" applyProtection="1">
      <alignment horizontal="center" vertical="center" wrapText="1"/>
      <protection hidden="1"/>
    </xf>
    <xf numFmtId="0" fontId="4" fillId="5" borderId="22" xfId="0" applyFont="1" applyFill="1" applyBorder="1" applyAlignment="1" applyProtection="1">
      <alignment horizontal="center" vertical="center" wrapText="1"/>
      <protection hidden="1"/>
    </xf>
    <xf numFmtId="0" fontId="4" fillId="5" borderId="20" xfId="0" applyFont="1" applyFill="1" applyBorder="1" applyAlignment="1" applyProtection="1">
      <alignment horizontal="center" vertical="center" wrapText="1"/>
      <protection hidden="1"/>
    </xf>
    <xf numFmtId="0" fontId="4" fillId="5" borderId="16" xfId="0" applyFont="1" applyFill="1" applyBorder="1" applyAlignment="1" applyProtection="1">
      <alignment horizontal="center" vertical="center" wrapText="1"/>
      <protection hidden="1"/>
    </xf>
    <xf numFmtId="0" fontId="4" fillId="5" borderId="21" xfId="0" applyFont="1" applyFill="1" applyBorder="1" applyAlignment="1" applyProtection="1">
      <alignment horizontal="center" vertical="center" wrapText="1"/>
      <protection hidden="1"/>
    </xf>
    <xf numFmtId="0" fontId="1" fillId="0" borderId="0" xfId="0" applyFont="1" applyBorder="1" applyAlignment="1" applyProtection="1">
      <alignment horizontal="right" vertical="center"/>
      <protection hidden="1"/>
    </xf>
    <xf numFmtId="0" fontId="3" fillId="0" borderId="7" xfId="0" applyFont="1" applyBorder="1" applyAlignment="1" applyProtection="1">
      <alignment horizontal="center" vertical="center" textRotation="90"/>
      <protection hidden="1"/>
    </xf>
    <xf numFmtId="0" fontId="3" fillId="0" borderId="10" xfId="0" applyFont="1" applyBorder="1" applyAlignment="1" applyProtection="1">
      <alignment horizontal="center" vertical="center" textRotation="90"/>
      <protection hidden="1"/>
    </xf>
    <xf numFmtId="0" fontId="3" fillId="0" borderId="14" xfId="0" applyFont="1" applyBorder="1" applyAlignment="1" applyProtection="1">
      <alignment horizontal="center" vertical="center" textRotation="90"/>
      <protection hidden="1"/>
    </xf>
    <xf numFmtId="0" fontId="69" fillId="0" borderId="0" xfId="0" applyFont="1" applyAlignment="1" applyProtection="1">
      <alignment horizontal="center" vertical="center"/>
    </xf>
    <xf numFmtId="0" fontId="23" fillId="0" borderId="2" xfId="0" applyFont="1" applyBorder="1" applyAlignment="1" applyProtection="1">
      <alignment horizontal="left" vertical="center"/>
      <protection hidden="1"/>
    </xf>
    <xf numFmtId="0" fontId="0" fillId="0" borderId="16" xfId="0" applyBorder="1" applyAlignment="1" applyProtection="1">
      <alignment horizontal="center" vertical="center"/>
      <protection hidden="1"/>
    </xf>
    <xf numFmtId="0" fontId="5" fillId="6" borderId="59" xfId="0" applyFont="1" applyFill="1" applyBorder="1" applyAlignment="1" applyProtection="1">
      <alignment horizontal="center" vertical="center"/>
      <protection hidden="1"/>
    </xf>
    <xf numFmtId="0" fontId="5" fillId="6" borderId="60" xfId="0" applyFont="1" applyFill="1" applyBorder="1" applyAlignment="1" applyProtection="1">
      <alignment horizontal="center" vertical="center"/>
      <protection hidden="1"/>
    </xf>
    <xf numFmtId="0" fontId="5" fillId="6" borderId="58" xfId="0" applyFont="1" applyFill="1" applyBorder="1" applyAlignment="1" applyProtection="1">
      <alignment horizontal="center" vertical="center"/>
      <protection hidden="1"/>
    </xf>
    <xf numFmtId="0" fontId="5" fillId="14" borderId="59" xfId="0" applyFont="1" applyFill="1" applyBorder="1" applyAlignment="1" applyProtection="1">
      <alignment horizontal="center" vertical="center"/>
      <protection hidden="1"/>
    </xf>
    <xf numFmtId="0" fontId="5" fillId="14" borderId="60" xfId="0" applyFont="1" applyFill="1" applyBorder="1" applyAlignment="1" applyProtection="1">
      <alignment horizontal="center" vertical="center"/>
      <protection hidden="1"/>
    </xf>
    <xf numFmtId="0" fontId="5" fillId="14" borderId="58" xfId="0" applyFont="1" applyFill="1" applyBorder="1" applyAlignment="1" applyProtection="1">
      <alignment horizontal="center" vertical="center"/>
      <protection hidden="1"/>
    </xf>
    <xf numFmtId="0" fontId="23" fillId="0" borderId="1" xfId="0" applyFont="1" applyBorder="1" applyAlignment="1" applyProtection="1">
      <alignment horizontal="left" vertical="center"/>
      <protection hidden="1"/>
    </xf>
    <xf numFmtId="0" fontId="16" fillId="0" borderId="0" xfId="0" applyFont="1" applyBorder="1" applyAlignment="1" applyProtection="1">
      <alignment horizontal="right" vertical="center"/>
      <protection hidden="1"/>
    </xf>
    <xf numFmtId="14" fontId="23" fillId="0" borderId="2" xfId="0" applyNumberFormat="1" applyFont="1" applyBorder="1" applyAlignment="1" applyProtection="1">
      <alignment horizontal="left" vertical="center"/>
      <protection hidden="1"/>
    </xf>
    <xf numFmtId="0" fontId="0" fillId="0" borderId="2" xfId="0" applyFont="1" applyBorder="1" applyAlignment="1" applyProtection="1">
      <alignment horizontal="left" vertical="center"/>
      <protection hidden="1"/>
    </xf>
    <xf numFmtId="1" fontId="23" fillId="0" borderId="2" xfId="0" applyNumberFormat="1" applyFont="1" applyBorder="1" applyAlignment="1" applyProtection="1">
      <alignment horizontal="left" vertical="center"/>
      <protection hidden="1"/>
    </xf>
    <xf numFmtId="1" fontId="23" fillId="0" borderId="1" xfId="0" applyNumberFormat="1" applyFont="1" applyBorder="1" applyAlignment="1" applyProtection="1">
      <alignment horizontal="left" vertical="center"/>
      <protection hidden="1"/>
    </xf>
    <xf numFmtId="1" fontId="16" fillId="0" borderId="1" xfId="0" applyNumberFormat="1" applyFont="1" applyBorder="1" applyAlignment="1" applyProtection="1">
      <alignment horizontal="left" vertical="center"/>
      <protection hidden="1"/>
    </xf>
    <xf numFmtId="0" fontId="16" fillId="0" borderId="1" xfId="0" applyFont="1" applyBorder="1" applyAlignment="1" applyProtection="1">
      <alignment horizontal="left" vertical="center"/>
      <protection hidden="1"/>
    </xf>
    <xf numFmtId="0" fontId="16" fillId="0" borderId="57" xfId="0" applyFont="1" applyBorder="1" applyAlignment="1" applyProtection="1">
      <alignment horizontal="center" vertical="center"/>
      <protection hidden="1"/>
    </xf>
    <xf numFmtId="0" fontId="13" fillId="0" borderId="19" xfId="4" applyFont="1" applyBorder="1" applyAlignment="1" applyProtection="1">
      <alignment horizontal="left" textRotation="90"/>
      <protection hidden="1"/>
    </xf>
    <xf numFmtId="0" fontId="3" fillId="0" borderId="19" xfId="0" applyFont="1" applyBorder="1" applyAlignment="1" applyProtection="1">
      <alignment horizontal="left" textRotation="90"/>
      <protection hidden="1"/>
    </xf>
    <xf numFmtId="0" fontId="13" fillId="0" borderId="23" xfId="4" applyFont="1" applyBorder="1" applyAlignment="1" applyProtection="1">
      <alignment horizontal="right" textRotation="90"/>
      <protection hidden="1"/>
    </xf>
    <xf numFmtId="0" fontId="4" fillId="0" borderId="23" xfId="0" applyFont="1" applyBorder="1" applyAlignment="1" applyProtection="1">
      <alignment horizontal="right" textRotation="90"/>
      <protection hidden="1"/>
    </xf>
    <xf numFmtId="0" fontId="36" fillId="0" borderId="0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top"/>
      <protection hidden="1"/>
    </xf>
    <xf numFmtId="0" fontId="51" fillId="8" borderId="59" xfId="0" applyFont="1" applyFill="1" applyBorder="1" applyAlignment="1" applyProtection="1">
      <alignment horizontal="right" vertical="center"/>
      <protection hidden="1"/>
    </xf>
    <xf numFmtId="0" fontId="51" fillId="8" borderId="60" xfId="0" applyFont="1" applyFill="1" applyBorder="1" applyAlignment="1" applyProtection="1">
      <alignment horizontal="right" vertical="center"/>
      <protection hidden="1"/>
    </xf>
    <xf numFmtId="0" fontId="51" fillId="8" borderId="58" xfId="0" applyFont="1" applyFill="1" applyBorder="1" applyAlignment="1" applyProtection="1">
      <alignment horizontal="right" vertical="center"/>
      <protection hidden="1"/>
    </xf>
    <xf numFmtId="0" fontId="25" fillId="4" borderId="0" xfId="0" applyFont="1" applyFill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3" xfId="0" applyFont="1" applyBorder="1" applyAlignment="1" applyProtection="1">
      <alignment horizontal="center" vertical="center"/>
      <protection hidden="1"/>
    </xf>
    <xf numFmtId="0" fontId="16" fillId="0" borderId="12" xfId="0" applyFont="1" applyBorder="1" applyAlignment="1" applyProtection="1">
      <alignment horizontal="center" vertical="center"/>
      <protection hidden="1"/>
    </xf>
    <xf numFmtId="0" fontId="16" fillId="0" borderId="2" xfId="0" applyFont="1" applyBorder="1" applyAlignment="1" applyProtection="1">
      <alignment horizontal="center" vertical="center"/>
      <protection hidden="1"/>
    </xf>
    <xf numFmtId="0" fontId="16" fillId="0" borderId="0" xfId="0" applyFont="1" applyAlignment="1" applyProtection="1">
      <alignment horizontal="left" vertical="justify"/>
      <protection hidden="1"/>
    </xf>
    <xf numFmtId="0" fontId="38" fillId="0" borderId="19" xfId="0" applyFont="1" applyBorder="1" applyAlignment="1" applyProtection="1">
      <alignment horizontal="left" vertical="center"/>
      <protection hidden="1"/>
    </xf>
    <xf numFmtId="0" fontId="38" fillId="0" borderId="0" xfId="0" applyFont="1" applyAlignment="1" applyProtection="1">
      <alignment horizontal="left" vertical="center"/>
      <protection hidden="1"/>
    </xf>
    <xf numFmtId="0" fontId="16" fillId="0" borderId="12" xfId="0" applyFont="1" applyBorder="1" applyAlignment="1" applyProtection="1">
      <alignment horizontal="left" vertical="center"/>
      <protection hidden="1"/>
    </xf>
    <xf numFmtId="0" fontId="16" fillId="0" borderId="13" xfId="0" applyFont="1" applyBorder="1" applyAlignment="1" applyProtection="1">
      <alignment horizontal="left" vertical="center"/>
      <protection hidden="1"/>
    </xf>
    <xf numFmtId="0" fontId="16" fillId="0" borderId="13" xfId="0" applyFont="1" applyBorder="1" applyAlignment="1" applyProtection="1">
      <alignment horizontal="center" vertical="center"/>
      <protection hidden="1"/>
    </xf>
    <xf numFmtId="0" fontId="18" fillId="6" borderId="52" xfId="0" applyFont="1" applyFill="1" applyBorder="1" applyAlignment="1" applyProtection="1">
      <alignment horizontal="center"/>
      <protection hidden="1"/>
    </xf>
    <xf numFmtId="0" fontId="18" fillId="0" borderId="4" xfId="0" applyFont="1" applyBorder="1" applyAlignment="1" applyProtection="1">
      <alignment horizontal="center" vertical="center"/>
      <protection hidden="1"/>
    </xf>
    <xf numFmtId="0" fontId="18" fillId="0" borderId="6" xfId="0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16" fillId="0" borderId="9" xfId="0" applyFont="1" applyBorder="1" applyAlignment="1" applyProtection="1">
      <alignment horizontal="center" vertical="center"/>
      <protection hidden="1"/>
    </xf>
    <xf numFmtId="0" fontId="16" fillId="0" borderId="10" xfId="0" applyFont="1" applyBorder="1" applyAlignment="1" applyProtection="1">
      <alignment horizontal="center" vertical="center"/>
      <protection hidden="1"/>
    </xf>
    <xf numFmtId="0" fontId="16" fillId="0" borderId="11" xfId="0" applyFont="1" applyBorder="1" applyAlignment="1" applyProtection="1">
      <alignment horizontal="center" vertical="center"/>
      <protection hidden="1"/>
    </xf>
    <xf numFmtId="0" fontId="21" fillId="0" borderId="4" xfId="0" applyFont="1" applyBorder="1" applyAlignment="1" applyProtection="1">
      <alignment horizontal="center" vertical="center"/>
      <protection hidden="1"/>
    </xf>
    <xf numFmtId="0" fontId="21" fillId="0" borderId="6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17" xfId="0" applyFont="1" applyBorder="1" applyAlignment="1" applyProtection="1">
      <alignment horizontal="left" vertical="center"/>
      <protection hidden="1"/>
    </xf>
    <xf numFmtId="0" fontId="16" fillId="0" borderId="18" xfId="0" applyFont="1" applyBorder="1" applyAlignment="1" applyProtection="1">
      <alignment horizontal="left" vertical="center"/>
      <protection hidden="1"/>
    </xf>
    <xf numFmtId="0" fontId="16" fillId="0" borderId="52" xfId="0" applyFont="1" applyBorder="1" applyAlignment="1" applyProtection="1">
      <alignment horizontal="left" vertical="center"/>
      <protection hidden="1"/>
    </xf>
    <xf numFmtId="0" fontId="16" fillId="0" borderId="51" xfId="0" applyFont="1" applyBorder="1" applyAlignment="1" applyProtection="1">
      <alignment horizontal="left" vertical="center"/>
      <protection hidden="1"/>
    </xf>
    <xf numFmtId="0" fontId="51" fillId="8" borderId="12" xfId="0" applyFont="1" applyFill="1" applyBorder="1" applyAlignment="1" applyProtection="1">
      <alignment horizontal="right" vertical="center"/>
      <protection hidden="1"/>
    </xf>
    <xf numFmtId="0" fontId="51" fillId="8" borderId="2" xfId="0" applyFont="1" applyFill="1" applyBorder="1" applyAlignment="1" applyProtection="1">
      <alignment horizontal="right" vertical="center"/>
      <protection hidden="1"/>
    </xf>
    <xf numFmtId="0" fontId="51" fillId="8" borderId="13" xfId="0" applyFont="1" applyFill="1" applyBorder="1" applyAlignment="1" applyProtection="1">
      <alignment horizontal="right" vertical="center"/>
      <protection hidden="1"/>
    </xf>
    <xf numFmtId="0" fontId="5" fillId="6" borderId="16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25" fillId="0" borderId="0" xfId="0" applyFont="1" applyBorder="1" applyAlignment="1" applyProtection="1">
      <alignment horizontal="center" vertical="center"/>
      <protection hidden="1"/>
    </xf>
    <xf numFmtId="1" fontId="4" fillId="0" borderId="1" xfId="0" applyNumberFormat="1" applyFont="1" applyBorder="1" applyAlignment="1" applyProtection="1">
      <alignment horizontal="left" vertical="center"/>
      <protection hidden="1"/>
    </xf>
    <xf numFmtId="0" fontId="3" fillId="0" borderId="16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left" vertical="center"/>
      <protection hidden="1"/>
    </xf>
    <xf numFmtId="14" fontId="4" fillId="0" borderId="2" xfId="0" applyNumberFormat="1" applyFont="1" applyBorder="1" applyAlignment="1" applyProtection="1">
      <alignment horizontal="left" vertical="center"/>
      <protection hidden="1"/>
    </xf>
    <xf numFmtId="0" fontId="4" fillId="0" borderId="0" xfId="0" applyFont="1" applyBorder="1" applyAlignment="1" applyProtection="1">
      <alignment horizontal="right" vertical="center"/>
      <protection hidden="1"/>
    </xf>
    <xf numFmtId="0" fontId="4" fillId="0" borderId="2" xfId="0" applyFont="1" applyBorder="1" applyAlignment="1" applyProtection="1">
      <alignment horizontal="left" vertical="center"/>
      <protection hidden="1"/>
    </xf>
    <xf numFmtId="0" fontId="4" fillId="0" borderId="57" xfId="0" applyFont="1" applyBorder="1" applyAlignment="1" applyProtection="1">
      <alignment horizontal="center" vertical="center"/>
      <protection hidden="1"/>
    </xf>
    <xf numFmtId="1" fontId="4" fillId="0" borderId="2" xfId="0" applyNumberFormat="1" applyFont="1" applyBorder="1" applyAlignment="1" applyProtection="1">
      <alignment horizontal="left" vertical="center"/>
      <protection hidden="1"/>
    </xf>
    <xf numFmtId="0" fontId="41" fillId="8" borderId="12" xfId="0" applyFont="1" applyFill="1" applyBorder="1" applyAlignment="1" applyProtection="1">
      <alignment horizontal="right" vertical="center"/>
      <protection hidden="1"/>
    </xf>
    <xf numFmtId="0" fontId="41" fillId="8" borderId="2" xfId="0" applyFont="1" applyFill="1" applyBorder="1" applyAlignment="1" applyProtection="1">
      <alignment horizontal="right" vertical="center"/>
      <protection hidden="1"/>
    </xf>
    <xf numFmtId="0" fontId="41" fillId="8" borderId="13" xfId="0" applyFont="1" applyFill="1" applyBorder="1" applyAlignment="1" applyProtection="1">
      <alignment horizontal="right" vertical="center"/>
      <protection hidden="1"/>
    </xf>
  </cellXfs>
  <cellStyles count="5">
    <cellStyle name="Hyperlink" xfId="4" builtinId="8"/>
    <cellStyle name="Normal" xfId="0" builtinId="0"/>
    <cellStyle name="Normal 2" xfId="1" xr:uid="{00000000-0005-0000-0000-000002000000}"/>
    <cellStyle name="Normal 2 2" xfId="2" xr:uid="{00000000-0005-0000-0000-000003000000}"/>
    <cellStyle name="Normal 2 2 2" xfId="3" xr:uid="{00000000-0005-0000-0000-000004000000}"/>
  </cellStyles>
  <dxfs count="0"/>
  <tableStyles count="0" defaultTableStyle="TableStyleMedium9" defaultPivotStyle="PivotStyleLight16"/>
  <colors>
    <mruColors>
      <color rgb="FFF8E70C"/>
      <color rgb="FFBCB947"/>
      <color rgb="FFEECF1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34</xdr:row>
      <xdr:rowOff>91440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62940"/>
          <a:ext cx="200025" cy="956310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289563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6122" y="-2428876"/>
          <a:ext cx="200024" cy="641413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108585</xdr:colOff>
      <xdr:row>1</xdr:row>
      <xdr:rowOff>7620</xdr:rowOff>
    </xdr:from>
    <xdr:to>
      <xdr:col>22</xdr:col>
      <xdr:colOff>308610</xdr:colOff>
      <xdr:row>34</xdr:row>
      <xdr:rowOff>99060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5" y="670560"/>
          <a:ext cx="200025" cy="95631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35878</xdr:rowOff>
    </xdr:from>
    <xdr:to>
      <xdr:col>22</xdr:col>
      <xdr:colOff>297179</xdr:colOff>
      <xdr:row>34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707977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34</xdr:row>
      <xdr:rowOff>15240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1280" y="777240"/>
          <a:ext cx="56146" cy="937260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205740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40162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34</xdr:row>
      <xdr:rowOff>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777240"/>
          <a:ext cx="56010" cy="935736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11" name="Rectangle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33</xdr:row>
      <xdr:rowOff>120195</xdr:rowOff>
    </xdr:from>
    <xdr:to>
      <xdr:col>22</xdr:col>
      <xdr:colOff>190498</xdr:colOff>
      <xdr:row>33</xdr:row>
      <xdr:rowOff>166153</xdr:rowOff>
    </xdr:to>
    <xdr:pic>
      <xdr:nvPicPr>
        <xdr:cNvPr id="12" name="Picture 11" descr="baBallPurple.gif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96688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7</xdr:row>
      <xdr:rowOff>68580</xdr:rowOff>
    </xdr:from>
    <xdr:to>
      <xdr:col>5</xdr:col>
      <xdr:colOff>137160</xdr:colOff>
      <xdr:row>11</xdr:row>
      <xdr:rowOff>53340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752600"/>
          <a:ext cx="1234440" cy="1120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76200</xdr:colOff>
      <xdr:row>7</xdr:row>
      <xdr:rowOff>129540</xdr:rowOff>
    </xdr:from>
    <xdr:to>
      <xdr:col>21</xdr:col>
      <xdr:colOff>15240</xdr:colOff>
      <xdr:row>11</xdr:row>
      <xdr:rowOff>114300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9160" y="1813560"/>
          <a:ext cx="1272540" cy="11201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200025</xdr:colOff>
      <xdr:row>34</xdr:row>
      <xdr:rowOff>91440</xdr:rowOff>
    </xdr:to>
    <xdr:pic>
      <xdr:nvPicPr>
        <xdr:cNvPr id="2" name="Picture 1" descr="_mmUFO.gif">
          <a:extLst>
            <a:ext uri="{FF2B5EF4-FFF2-40B4-BE49-F238E27FC236}">
              <a16:creationId xmlns:a16="http://schemas.microsoft.com/office/drawing/2014/main" id="{8961DB86-0745-4680-B15A-9150A9519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" y="68580"/>
          <a:ext cx="200025" cy="9547860"/>
        </a:xfrm>
        <a:prstGeom prst="rect">
          <a:avLst/>
        </a:prstGeom>
      </xdr:spPr>
    </xdr:pic>
    <xdr:clientData/>
  </xdr:twoCellAnchor>
  <xdr:twoCellAnchor editAs="oneCell">
    <xdr:from>
      <xdr:col>1</xdr:col>
      <xdr:colOff>85724</xdr:colOff>
      <xdr:row>1</xdr:row>
      <xdr:rowOff>7622</xdr:rowOff>
    </xdr:from>
    <xdr:to>
      <xdr:col>22</xdr:col>
      <xdr:colOff>289563</xdr:colOff>
      <xdr:row>1</xdr:row>
      <xdr:rowOff>207646</xdr:rowOff>
    </xdr:to>
    <xdr:pic>
      <xdr:nvPicPr>
        <xdr:cNvPr id="3" name="Picture 2" descr="_mmUFO.gif">
          <a:extLst>
            <a:ext uri="{FF2B5EF4-FFF2-40B4-BE49-F238E27FC236}">
              <a16:creationId xmlns:a16="http://schemas.microsoft.com/office/drawing/2014/main" id="{FB6AC62F-3D2E-4BDF-82A1-8DF56330C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242312" y="-3034666"/>
          <a:ext cx="200024" cy="6421759"/>
        </a:xfrm>
        <a:prstGeom prst="rect">
          <a:avLst/>
        </a:prstGeom>
      </xdr:spPr>
    </xdr:pic>
    <xdr:clientData/>
  </xdr:twoCellAnchor>
  <xdr:twoCellAnchor editAs="oneCell">
    <xdr:from>
      <xdr:col>22</xdr:col>
      <xdr:colOff>108585</xdr:colOff>
      <xdr:row>1</xdr:row>
      <xdr:rowOff>7620</xdr:rowOff>
    </xdr:from>
    <xdr:to>
      <xdr:col>22</xdr:col>
      <xdr:colOff>308610</xdr:colOff>
      <xdr:row>34</xdr:row>
      <xdr:rowOff>99060</xdr:rowOff>
    </xdr:to>
    <xdr:pic>
      <xdr:nvPicPr>
        <xdr:cNvPr id="4" name="Picture 3" descr="_mmUFO.gif">
          <a:extLst>
            <a:ext uri="{FF2B5EF4-FFF2-40B4-BE49-F238E27FC236}">
              <a16:creationId xmlns:a16="http://schemas.microsoft.com/office/drawing/2014/main" id="{6E910574-9068-4B39-A777-98E4405DB4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72225" y="76200"/>
          <a:ext cx="200025" cy="954786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33</xdr:row>
      <xdr:rowOff>35878</xdr:rowOff>
    </xdr:from>
    <xdr:to>
      <xdr:col>22</xdr:col>
      <xdr:colOff>297179</xdr:colOff>
      <xdr:row>34</xdr:row>
      <xdr:rowOff>19050</xdr:rowOff>
    </xdr:to>
    <xdr:pic>
      <xdr:nvPicPr>
        <xdr:cNvPr id="5" name="Picture 4" descr="_mmUFO.gif">
          <a:extLst>
            <a:ext uri="{FF2B5EF4-FFF2-40B4-BE49-F238E27FC236}">
              <a16:creationId xmlns:a16="http://schemas.microsoft.com/office/drawing/2014/main" id="{00B73C3C-66F2-4190-BD77-BEB8958F9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 rot="5400000">
          <a:off x="3197384" y="6180614"/>
          <a:ext cx="211772" cy="6515099"/>
        </a:xfrm>
        <a:prstGeom prst="rect">
          <a:avLst/>
        </a:prstGeom>
      </xdr:spPr>
    </xdr:pic>
    <xdr:clientData/>
  </xdr:twoCellAnchor>
  <xdr:twoCellAnchor editAs="oneCell">
    <xdr:from>
      <xdr:col>22</xdr:col>
      <xdr:colOff>167640</xdr:colOff>
      <xdr:row>1</xdr:row>
      <xdr:rowOff>114300</xdr:rowOff>
    </xdr:from>
    <xdr:to>
      <xdr:col>22</xdr:col>
      <xdr:colOff>223786</xdr:colOff>
      <xdr:row>34</xdr:row>
      <xdr:rowOff>15240</xdr:rowOff>
    </xdr:to>
    <xdr:pic>
      <xdr:nvPicPr>
        <xdr:cNvPr id="6" name="Picture 5" descr="baBallPurple.gif">
          <a:extLst>
            <a:ext uri="{FF2B5EF4-FFF2-40B4-BE49-F238E27FC236}">
              <a16:creationId xmlns:a16="http://schemas.microsoft.com/office/drawing/2014/main" id="{E4E0054A-2070-43A1-B8E2-BA8BF5B60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431280" y="182880"/>
          <a:ext cx="56146" cy="9357360"/>
        </a:xfrm>
        <a:prstGeom prst="rect">
          <a:avLst/>
        </a:prstGeom>
      </xdr:spPr>
    </xdr:pic>
    <xdr:clientData/>
  </xdr:twoCellAnchor>
  <xdr:twoCellAnchor editAs="oneCell">
    <xdr:from>
      <xdr:col>1</xdr:col>
      <xdr:colOff>68579</xdr:colOff>
      <xdr:row>1</xdr:row>
      <xdr:rowOff>89913</xdr:rowOff>
    </xdr:from>
    <xdr:to>
      <xdr:col>22</xdr:col>
      <xdr:colOff>205740</xdr:colOff>
      <xdr:row>1</xdr:row>
      <xdr:rowOff>136037</xdr:rowOff>
    </xdr:to>
    <xdr:pic>
      <xdr:nvPicPr>
        <xdr:cNvPr id="7" name="Picture 6" descr="baBallPurple.gif">
          <a:extLst>
            <a:ext uri="{FF2B5EF4-FFF2-40B4-BE49-F238E27FC236}">
              <a16:creationId xmlns:a16="http://schemas.microsoft.com/office/drawing/2014/main" id="{C86FB580-D59C-4550-B103-B2739BBD64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8778" y="-2995986"/>
          <a:ext cx="46124" cy="6355081"/>
        </a:xfrm>
        <a:prstGeom prst="rect">
          <a:avLst/>
        </a:prstGeom>
      </xdr:spPr>
    </xdr:pic>
    <xdr:clientData/>
  </xdr:twoCellAnchor>
  <xdr:twoCellAnchor editAs="oneCell">
    <xdr:from>
      <xdr:col>1</xdr:col>
      <xdr:colOff>67359</xdr:colOff>
      <xdr:row>1</xdr:row>
      <xdr:rowOff>114300</xdr:rowOff>
    </xdr:from>
    <xdr:to>
      <xdr:col>1</xdr:col>
      <xdr:colOff>123369</xdr:colOff>
      <xdr:row>34</xdr:row>
      <xdr:rowOff>0</xdr:rowOff>
    </xdr:to>
    <xdr:pic>
      <xdr:nvPicPr>
        <xdr:cNvPr id="8" name="Picture 7" descr="baBallPurple.gif">
          <a:extLst>
            <a:ext uri="{FF2B5EF4-FFF2-40B4-BE49-F238E27FC236}">
              <a16:creationId xmlns:a16="http://schemas.microsoft.com/office/drawing/2014/main" id="{625A1E41-E536-4C2C-9DEC-0AE2FE3F63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079" y="182880"/>
          <a:ext cx="56010" cy="9342120"/>
        </a:xfrm>
        <a:prstGeom prst="rect">
          <a:avLst/>
        </a:prstGeom>
      </xdr:spPr>
    </xdr:pic>
    <xdr:clientData/>
  </xdr:twoCellAnchor>
  <xdr:oneCellAnchor>
    <xdr:from>
      <xdr:col>1</xdr:col>
      <xdr:colOff>220980</xdr:colOff>
      <xdr:row>0</xdr:row>
      <xdr:rowOff>0</xdr:rowOff>
    </xdr:from>
    <xdr:ext cx="6316980" cy="937629"/>
    <xdr:sp macro="" textlink="">
      <xdr:nvSpPr>
        <xdr:cNvPr id="9" name="Rectangle 8">
          <a:extLst>
            <a:ext uri="{FF2B5EF4-FFF2-40B4-BE49-F238E27FC236}">
              <a16:creationId xmlns:a16="http://schemas.microsoft.com/office/drawing/2014/main" id="{07D45817-D95A-49B2-930E-1ADE57036C74}"/>
            </a:ext>
          </a:extLst>
        </xdr:cNvPr>
        <xdr:cNvSpPr/>
      </xdr:nvSpPr>
      <xdr:spPr>
        <a:xfrm>
          <a:off x="266700" y="0"/>
          <a:ext cx="631698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endParaRPr lang="en-US" sz="5400" b="1" cap="none" spc="50">
            <a:ln w="11430"/>
            <a:gradFill>
              <a:gsLst>
                <a:gs pos="25000">
                  <a:schemeClr val="accent2">
                    <a:satMod val="155000"/>
                  </a:schemeClr>
                </a:gs>
                <a:gs pos="100000">
                  <a:schemeClr val="accent2">
                    <a:shade val="45000"/>
                    <a:satMod val="165000"/>
                  </a:schemeClr>
                </a:gs>
              </a:gsLst>
              <a:lin ang="5400000"/>
            </a:gradFill>
            <a:effectLst>
              <a:outerShdw blurRad="76200" dist="50800" dir="5400000" algn="tl" rotWithShape="0">
                <a:srgbClr val="000000">
                  <a:alpha val="65000"/>
                </a:srgbClr>
              </a:outerShdw>
            </a:effectLst>
          </a:endParaRPr>
        </a:p>
      </xdr:txBody>
    </xdr:sp>
    <xdr:clientData/>
  </xdr:oneCellAnchor>
  <xdr:twoCellAnchor editAs="oneCell">
    <xdr:from>
      <xdr:col>1</xdr:col>
      <xdr:colOff>76199</xdr:colOff>
      <xdr:row>33</xdr:row>
      <xdr:rowOff>120195</xdr:rowOff>
    </xdr:from>
    <xdr:to>
      <xdr:col>22</xdr:col>
      <xdr:colOff>190498</xdr:colOff>
      <xdr:row>33</xdr:row>
      <xdr:rowOff>166153</xdr:rowOff>
    </xdr:to>
    <xdr:pic>
      <xdr:nvPicPr>
        <xdr:cNvPr id="10" name="Picture 9" descr="baBallPurple.gif">
          <a:extLst>
            <a:ext uri="{FF2B5EF4-FFF2-40B4-BE49-F238E27FC236}">
              <a16:creationId xmlns:a16="http://schemas.microsoft.com/office/drawing/2014/main" id="{88D940F5-6B9D-4E56-9804-64C5DDD7CE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 rot="5400000" flipH="1">
          <a:off x="3265050" y="6273464"/>
          <a:ext cx="45958" cy="6332219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304800</xdr:colOff>
      <xdr:row>7</xdr:row>
      <xdr:rowOff>68580</xdr:rowOff>
    </xdr:from>
    <xdr:to>
      <xdr:col>5</xdr:col>
      <xdr:colOff>137160</xdr:colOff>
      <xdr:row>11</xdr:row>
      <xdr:rowOff>53340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27DBC329-C734-4C18-8B1E-94A23F71088D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638300"/>
          <a:ext cx="1234440" cy="11201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16</xdr:col>
      <xdr:colOff>76200</xdr:colOff>
      <xdr:row>7</xdr:row>
      <xdr:rowOff>129540</xdr:rowOff>
    </xdr:from>
    <xdr:to>
      <xdr:col>21</xdr:col>
      <xdr:colOff>15240</xdr:colOff>
      <xdr:row>11</xdr:row>
      <xdr:rowOff>114300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8C6E279C-C027-4960-A6FD-74EC19C80CC5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09160" y="1699260"/>
          <a:ext cx="1272540" cy="11201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7</xdr:row>
      <xdr:rowOff>19050</xdr:rowOff>
    </xdr:from>
    <xdr:to>
      <xdr:col>2</xdr:col>
      <xdr:colOff>790576</xdr:colOff>
      <xdr:row>9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2124075"/>
          <a:ext cx="676276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171450</xdr:colOff>
      <xdr:row>7</xdr:row>
      <xdr:rowOff>47625</xdr:rowOff>
    </xdr:from>
    <xdr:to>
      <xdr:col>12</xdr:col>
      <xdr:colOff>847726</xdr:colOff>
      <xdr:row>9</xdr:row>
      <xdr:rowOff>142875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2152650"/>
          <a:ext cx="676276" cy="6191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190500</xdr:colOff>
      <xdr:row>6</xdr:row>
      <xdr:rowOff>238125</xdr:rowOff>
    </xdr:from>
    <xdr:to>
      <xdr:col>2</xdr:col>
      <xdr:colOff>1000124</xdr:colOff>
      <xdr:row>9</xdr:row>
      <xdr:rowOff>190499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1899285"/>
          <a:ext cx="809624" cy="7905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12</xdr:col>
      <xdr:colOff>133350</xdr:colOff>
      <xdr:row>6</xdr:row>
      <xdr:rowOff>200024</xdr:rowOff>
    </xdr:from>
    <xdr:to>
      <xdr:col>12</xdr:col>
      <xdr:colOff>933450</xdr:colOff>
      <xdr:row>9</xdr:row>
      <xdr:rowOff>123824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38850" y="1847849"/>
          <a:ext cx="800100" cy="7524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/AppData/Roaming/Microsoft/Excel/sce-std-678-n-p-version-10-15%20Shruti-h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HOOL"/>
      <sheetName val="STUDENTS"/>
      <sheetName val="PRAGNA PA1"/>
      <sheetName val="PRAGNA PA2"/>
      <sheetName val="SATRA1"/>
      <sheetName val="SATRA2"/>
      <sheetName val="PATRAK B1"/>
      <sheetName val="PATRAK B2"/>
      <sheetName val="PATRAK C1"/>
      <sheetName val="PATRAK C2"/>
      <sheetName val="PATRAK F1"/>
      <sheetName val="MARKSHEEt6,7"/>
      <sheetName val="MARKSHEET8"/>
      <sheetName val="Sheet1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D2" t="str">
            <v>કુમાર</v>
          </cell>
          <cell r="E2" t="str">
            <v>SC</v>
          </cell>
        </row>
        <row r="3">
          <cell r="D3" t="str">
            <v>કન્યા</v>
          </cell>
          <cell r="E3" t="str">
            <v>ST</v>
          </cell>
        </row>
        <row r="4">
          <cell r="E4" t="str">
            <v>OBC</v>
          </cell>
        </row>
        <row r="5">
          <cell r="E5" t="str">
            <v>OPEN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hyperlink" Target="http://www.hiteshahjoliya.blogspot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4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://www.hiteshahjoliya.blogspot.com/" TargetMode="External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://www.hiteshahjoliya.blogspot.com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://www.hiteshahjoliya.blogspot.com/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15.bin"/><Relationship Id="rId1" Type="http://schemas.openxmlformats.org/officeDocument/2006/relationships/printerSettings" Target="../printerSettings/printerSettings1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50"/>
  <sheetViews>
    <sheetView tabSelected="1" workbookViewId="0">
      <selection activeCell="B4" sqref="B4:H4"/>
    </sheetView>
  </sheetViews>
  <sheetFormatPr defaultColWidth="0" defaultRowHeight="25.95" customHeight="1" x14ac:dyDescent="0.3"/>
  <cols>
    <col min="1" max="1" width="26.44140625" customWidth="1"/>
    <col min="2" max="2" width="60" customWidth="1"/>
    <col min="3" max="8" width="8.88671875" customWidth="1"/>
    <col min="9" max="9" width="1.88671875" customWidth="1"/>
    <col min="10" max="16384" width="8.88671875" hidden="1"/>
  </cols>
  <sheetData>
    <row r="1" spans="1:9" s="145" customFormat="1" ht="9.6" customHeight="1" x14ac:dyDescent="0.3">
      <c r="A1" s="380"/>
      <c r="B1" s="380"/>
      <c r="C1" s="380"/>
      <c r="D1" s="380"/>
      <c r="E1" s="380"/>
      <c r="F1" s="380"/>
      <c r="G1" s="380"/>
      <c r="H1" s="380"/>
      <c r="I1" s="144"/>
    </row>
    <row r="2" spans="1:9" s="103" customFormat="1" ht="30.6" customHeight="1" x14ac:dyDescent="0.55000000000000004">
      <c r="A2" s="384" t="s">
        <v>248</v>
      </c>
      <c r="B2" s="385"/>
      <c r="C2" s="385"/>
      <c r="D2" s="385"/>
      <c r="E2" s="385"/>
      <c r="F2" s="385"/>
      <c r="G2" s="385"/>
      <c r="H2" s="386"/>
      <c r="I2" s="119"/>
    </row>
    <row r="3" spans="1:9" s="143" customFormat="1" ht="8.4" customHeight="1" thickBot="1" x14ac:dyDescent="0.6">
      <c r="A3" s="387"/>
      <c r="B3" s="388"/>
      <c r="C3" s="388"/>
      <c r="D3" s="388"/>
      <c r="E3" s="388"/>
      <c r="F3" s="388"/>
      <c r="G3" s="388"/>
      <c r="H3" s="389"/>
      <c r="I3" s="119"/>
    </row>
    <row r="4" spans="1:9" s="103" customFormat="1" ht="31.5" customHeight="1" x14ac:dyDescent="0.55000000000000004">
      <c r="A4" s="254" t="s">
        <v>176</v>
      </c>
      <c r="B4" s="381" t="s">
        <v>251</v>
      </c>
      <c r="C4" s="382"/>
      <c r="D4" s="382"/>
      <c r="E4" s="382"/>
      <c r="F4" s="382"/>
      <c r="G4" s="382"/>
      <c r="H4" s="383"/>
    </row>
    <row r="5" spans="1:9" s="103" customFormat="1" ht="7.2" customHeight="1" x14ac:dyDescent="0.55000000000000004">
      <c r="A5" s="253"/>
      <c r="B5" s="252"/>
      <c r="C5" s="153"/>
      <c r="D5" s="153"/>
      <c r="E5" s="153"/>
      <c r="F5" s="153"/>
      <c r="G5" s="153"/>
      <c r="H5" s="154"/>
    </row>
    <row r="6" spans="1:9" s="103" customFormat="1" ht="25.2" customHeight="1" thickBot="1" x14ac:dyDescent="0.6">
      <c r="A6" s="155" t="s">
        <v>177</v>
      </c>
      <c r="B6" s="185" t="s">
        <v>155</v>
      </c>
      <c r="C6" s="156"/>
      <c r="D6" s="156"/>
      <c r="E6" s="393"/>
      <c r="F6" s="393"/>
      <c r="G6" s="391" t="s">
        <v>250</v>
      </c>
      <c r="H6" s="392"/>
    </row>
    <row r="7" spans="1:9" s="103" customFormat="1" ht="10.199999999999999" customHeight="1" thickBot="1" x14ac:dyDescent="0.6">
      <c r="A7" s="394"/>
      <c r="B7" s="394"/>
      <c r="C7" s="394"/>
      <c r="D7" s="394"/>
      <c r="E7" s="394"/>
      <c r="F7" s="394"/>
      <c r="G7" s="394"/>
      <c r="H7" s="394"/>
    </row>
    <row r="8" spans="1:9" s="186" customFormat="1" ht="25.2" customHeight="1" thickBot="1" x14ac:dyDescent="0.4">
      <c r="A8" s="395" t="s">
        <v>178</v>
      </c>
      <c r="B8" s="395"/>
      <c r="C8" s="396" t="s">
        <v>155</v>
      </c>
      <c r="D8" s="397"/>
      <c r="E8" s="397"/>
      <c r="F8" s="397"/>
      <c r="G8" s="397"/>
      <c r="H8" s="166"/>
    </row>
    <row r="9" spans="1:9" s="103" customFormat="1" ht="30" customHeight="1" x14ac:dyDescent="0.55000000000000004">
      <c r="A9" s="390" t="s">
        <v>213</v>
      </c>
      <c r="B9" s="390"/>
      <c r="C9" s="390"/>
      <c r="D9" s="390"/>
      <c r="E9" s="390"/>
      <c r="F9" s="390"/>
      <c r="G9" s="390"/>
      <c r="H9" s="390"/>
      <c r="I9" s="119"/>
    </row>
    <row r="10" spans="1:9" s="117" customFormat="1" ht="25.2" customHeight="1" x14ac:dyDescent="0.3">
      <c r="A10" s="372" t="s">
        <v>214</v>
      </c>
      <c r="B10" s="372"/>
      <c r="C10" s="372"/>
      <c r="D10" s="372"/>
      <c r="E10" s="372"/>
      <c r="F10" s="372"/>
      <c r="G10" s="372"/>
      <c r="H10" s="372"/>
      <c r="I10" s="118"/>
    </row>
    <row r="11" spans="1:9" s="117" customFormat="1" ht="25.2" customHeight="1" x14ac:dyDescent="0.3">
      <c r="A11" s="372" t="s">
        <v>215</v>
      </c>
      <c r="B11" s="372"/>
      <c r="C11" s="372"/>
      <c r="D11" s="372"/>
      <c r="E11" s="372"/>
      <c r="F11" s="372"/>
      <c r="G11" s="372"/>
      <c r="H11" s="372"/>
      <c r="I11" s="118"/>
    </row>
    <row r="12" spans="1:9" s="117" customFormat="1" ht="25.2" customHeight="1" x14ac:dyDescent="0.3">
      <c r="A12" s="372" t="s">
        <v>216</v>
      </c>
      <c r="B12" s="372"/>
      <c r="C12" s="372"/>
      <c r="D12" s="372"/>
      <c r="E12" s="372"/>
      <c r="F12" s="372"/>
      <c r="G12" s="372"/>
      <c r="H12" s="372"/>
    </row>
    <row r="13" spans="1:9" s="117" customFormat="1" ht="25.2" customHeight="1" x14ac:dyDescent="0.3">
      <c r="A13" s="372" t="s">
        <v>208</v>
      </c>
      <c r="B13" s="372"/>
      <c r="C13" s="372"/>
      <c r="D13" s="372"/>
      <c r="E13" s="372"/>
      <c r="F13" s="372"/>
      <c r="G13" s="372"/>
      <c r="H13" s="372"/>
    </row>
    <row r="14" spans="1:9" s="117" customFormat="1" ht="25.2" customHeight="1" x14ac:dyDescent="0.3">
      <c r="A14" s="379" t="s">
        <v>249</v>
      </c>
      <c r="B14" s="379"/>
      <c r="C14" s="379"/>
      <c r="D14" s="379"/>
      <c r="E14" s="379"/>
      <c r="F14" s="379"/>
      <c r="G14" s="379"/>
      <c r="H14" s="379"/>
    </row>
    <row r="15" spans="1:9" s="117" customFormat="1" ht="25.2" customHeight="1" x14ac:dyDescent="0.3">
      <c r="A15" s="376" t="s">
        <v>217</v>
      </c>
      <c r="B15" s="377"/>
      <c r="C15" s="377"/>
      <c r="D15" s="377"/>
      <c r="E15" s="377"/>
      <c r="F15" s="377"/>
      <c r="G15" s="377"/>
      <c r="H15" s="378"/>
    </row>
    <row r="16" spans="1:9" s="117" customFormat="1" ht="37.200000000000003" customHeight="1" x14ac:dyDescent="0.3">
      <c r="A16" s="373" t="s">
        <v>247</v>
      </c>
      <c r="B16" s="374"/>
      <c r="C16" s="374"/>
      <c r="D16" s="374"/>
      <c r="E16" s="374"/>
      <c r="F16" s="374"/>
      <c r="G16" s="374"/>
      <c r="H16" s="375"/>
    </row>
    <row r="17" spans="1:8" s="117" customFormat="1" ht="29.4" customHeight="1" x14ac:dyDescent="0.3">
      <c r="A17" s="376" t="s">
        <v>211</v>
      </c>
      <c r="B17" s="377"/>
      <c r="C17" s="377"/>
      <c r="D17" s="377"/>
      <c r="E17" s="377"/>
      <c r="F17" s="377"/>
      <c r="G17" s="377"/>
      <c r="H17" s="378"/>
    </row>
    <row r="18" spans="1:8" s="117" customFormat="1" ht="27.6" customHeight="1" x14ac:dyDescent="0.3">
      <c r="A18" s="372" t="s">
        <v>218</v>
      </c>
      <c r="B18" s="372"/>
      <c r="C18" s="372"/>
      <c r="D18" s="372"/>
      <c r="E18" s="372"/>
      <c r="F18" s="372"/>
      <c r="G18" s="372"/>
      <c r="H18" s="372"/>
    </row>
    <row r="19" spans="1:8" s="103" customFormat="1" ht="10.95" customHeight="1" x14ac:dyDescent="0.55000000000000004">
      <c r="A19" s="139"/>
      <c r="B19" s="139"/>
      <c r="C19" s="139"/>
      <c r="D19" s="139"/>
      <c r="E19" s="139"/>
      <c r="F19" s="139"/>
      <c r="G19" s="139"/>
    </row>
    <row r="20" spans="1:8" s="103" customFormat="1" ht="30" customHeight="1" x14ac:dyDescent="0.55000000000000004">
      <c r="A20" s="371" t="s">
        <v>111</v>
      </c>
      <c r="B20" s="371"/>
    </row>
    <row r="21" spans="1:8" s="146" customFormat="1" ht="26.4" customHeight="1" x14ac:dyDescent="0.35">
      <c r="A21" s="258" t="s">
        <v>185</v>
      </c>
      <c r="B21" s="255" t="s">
        <v>105</v>
      </c>
    </row>
    <row r="22" spans="1:8" s="146" customFormat="1" ht="26.4" customHeight="1" x14ac:dyDescent="0.35">
      <c r="A22" s="258" t="s">
        <v>186</v>
      </c>
      <c r="B22" s="255" t="s">
        <v>106</v>
      </c>
    </row>
    <row r="23" spans="1:8" s="146" customFormat="1" ht="26.4" customHeight="1" x14ac:dyDescent="0.35">
      <c r="A23" s="258" t="s">
        <v>187</v>
      </c>
      <c r="B23" s="255">
        <v>7</v>
      </c>
    </row>
    <row r="24" spans="1:8" s="146" customFormat="1" ht="26.4" customHeight="1" x14ac:dyDescent="0.35">
      <c r="A24" s="258" t="s">
        <v>64</v>
      </c>
      <c r="B24" s="255" t="s">
        <v>179</v>
      </c>
    </row>
    <row r="25" spans="1:8" s="146" customFormat="1" ht="26.4" customHeight="1" x14ac:dyDescent="0.35">
      <c r="A25" s="258" t="s">
        <v>188</v>
      </c>
      <c r="B25" s="333" t="s">
        <v>273</v>
      </c>
    </row>
    <row r="26" spans="1:8" s="146" customFormat="1" ht="26.4" customHeight="1" x14ac:dyDescent="0.35">
      <c r="A26" s="258" t="s">
        <v>189</v>
      </c>
      <c r="B26" s="255" t="s">
        <v>107</v>
      </c>
    </row>
    <row r="27" spans="1:8" s="146" customFormat="1" ht="26.4" customHeight="1" x14ac:dyDescent="0.35">
      <c r="A27" s="258" t="s">
        <v>190</v>
      </c>
      <c r="B27" s="255" t="s">
        <v>108</v>
      </c>
    </row>
    <row r="28" spans="1:8" s="146" customFormat="1" ht="26.4" customHeight="1" x14ac:dyDescent="0.35">
      <c r="A28" s="258" t="s">
        <v>191</v>
      </c>
      <c r="B28" s="255" t="s">
        <v>109</v>
      </c>
    </row>
    <row r="29" spans="1:8" s="146" customFormat="1" ht="26.4" customHeight="1" x14ac:dyDescent="0.35">
      <c r="A29" s="258" t="s">
        <v>192</v>
      </c>
      <c r="B29" s="255" t="s">
        <v>107</v>
      </c>
    </row>
    <row r="30" spans="1:8" s="146" customFormat="1" ht="26.4" customHeight="1" x14ac:dyDescent="0.35">
      <c r="A30" s="258" t="s">
        <v>193</v>
      </c>
      <c r="B30" s="256" t="s">
        <v>179</v>
      </c>
    </row>
    <row r="31" spans="1:8" s="146" customFormat="1" ht="26.4" customHeight="1" x14ac:dyDescent="0.35">
      <c r="A31" s="258" t="s">
        <v>194</v>
      </c>
      <c r="B31" s="255" t="s">
        <v>110</v>
      </c>
    </row>
    <row r="32" spans="1:8" s="146" customFormat="1" ht="26.4" customHeight="1" x14ac:dyDescent="0.35">
      <c r="A32" s="258" t="s">
        <v>195</v>
      </c>
      <c r="B32" s="255" t="s">
        <v>107</v>
      </c>
    </row>
    <row r="33" spans="1:1" ht="14.4" hidden="1" x14ac:dyDescent="0.3"/>
    <row r="34" spans="1:1" ht="21" hidden="1" x14ac:dyDescent="0.3">
      <c r="A34" s="105"/>
    </row>
    <row r="35" spans="1:1" ht="14.4" hidden="1" x14ac:dyDescent="0.3"/>
    <row r="36" spans="1:1" ht="14.4" hidden="1" x14ac:dyDescent="0.3"/>
    <row r="37" spans="1:1" ht="14.4" hidden="1" x14ac:dyDescent="0.3"/>
    <row r="38" spans="1:1" ht="14.4" hidden="1" x14ac:dyDescent="0.3"/>
    <row r="39" spans="1:1" ht="14.4" hidden="1" x14ac:dyDescent="0.3"/>
    <row r="40" spans="1:1" ht="14.4" hidden="1" x14ac:dyDescent="0.3"/>
    <row r="41" spans="1:1" ht="14.4" hidden="1" x14ac:dyDescent="0.3"/>
    <row r="42" spans="1:1" ht="14.4" hidden="1" x14ac:dyDescent="0.3"/>
    <row r="43" spans="1:1" ht="14.4" hidden="1" x14ac:dyDescent="0.3"/>
    <row r="44" spans="1:1" ht="14.4" hidden="1" x14ac:dyDescent="0.3"/>
    <row r="45" spans="1:1" ht="14.4" hidden="1" x14ac:dyDescent="0.3"/>
    <row r="46" spans="1:1" ht="14.4" hidden="1" x14ac:dyDescent="0.3"/>
    <row r="47" spans="1:1" ht="14.4" hidden="1" x14ac:dyDescent="0.3"/>
    <row r="48" spans="1:1" ht="15" thickBot="1" x14ac:dyDescent="0.35"/>
    <row r="49" spans="1:2" ht="25.95" customHeight="1" thickBot="1" x14ac:dyDescent="0.35">
      <c r="B49" s="257" t="s">
        <v>219</v>
      </c>
    </row>
    <row r="50" spans="1:2" ht="5.4" customHeight="1" thickBot="1" x14ac:dyDescent="0.35">
      <c r="A50" s="106"/>
      <c r="B50" s="257"/>
    </row>
  </sheetData>
  <sheetProtection algorithmName="SHA-512" hashValue="fsOmNrN2aYWqJKlFUnMZ3m0wCuLW/mSsdYlr2PLPh3C4MT2kT/CDGmpNYU0q72lBvAvxgzfQlLVW11okV+NkQg==" saltValue="OHqbQvBKGcqw87/H5ea18A==" spinCount="100000" sheet="1" objects="1" scenarios="1"/>
  <mergeCells count="20">
    <mergeCell ref="A1:H1"/>
    <mergeCell ref="B4:H4"/>
    <mergeCell ref="A10:H10"/>
    <mergeCell ref="A11:H11"/>
    <mergeCell ref="A2:H2"/>
    <mergeCell ref="A3:H3"/>
    <mergeCell ref="A9:H9"/>
    <mergeCell ref="G6:H6"/>
    <mergeCell ref="E6:F6"/>
    <mergeCell ref="A7:H7"/>
    <mergeCell ref="A8:B8"/>
    <mergeCell ref="C8:G8"/>
    <mergeCell ref="A20:B20"/>
    <mergeCell ref="A13:H13"/>
    <mergeCell ref="A12:H12"/>
    <mergeCell ref="A16:H16"/>
    <mergeCell ref="A18:H18"/>
    <mergeCell ref="A15:H15"/>
    <mergeCell ref="A14:H14"/>
    <mergeCell ref="A17:H17"/>
  </mergeCells>
  <hyperlinks>
    <hyperlink ref="B6" r:id="rId1" xr:uid="{00000000-0004-0000-0000-000000000000}"/>
    <hyperlink ref="C8" r:id="rId2" xr:uid="{00000000-0004-0000-0000-000001000000}"/>
  </hyperlinks>
  <pageMargins left="0.2" right="0.2" top="0.25" bottom="0.2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O158"/>
  <sheetViews>
    <sheetView workbookViewId="0">
      <selection activeCell="B2" sqref="B2:C2"/>
    </sheetView>
  </sheetViews>
  <sheetFormatPr defaultColWidth="0" defaultRowHeight="18" zeroHeight="1" x14ac:dyDescent="0.3"/>
  <cols>
    <col min="1" max="1" width="5.6640625" style="1" customWidth="1"/>
    <col min="2" max="2" width="32.33203125" style="2" customWidth="1"/>
    <col min="3" max="3" width="8.5546875" style="1" customWidth="1"/>
    <col min="4" max="4" width="12.6640625" style="1" customWidth="1"/>
    <col min="5" max="5" width="6" style="1" bestFit="1" customWidth="1"/>
    <col min="6" max="6" width="8.109375" style="1" customWidth="1"/>
    <col min="7" max="7" width="7.6640625" style="1" customWidth="1"/>
    <col min="8" max="8" width="32.6640625" style="1" customWidth="1"/>
    <col min="9" max="9" width="13.33203125" style="1" customWidth="1"/>
    <col min="10" max="10" width="50.44140625" style="10" bestFit="1" customWidth="1"/>
    <col min="11" max="11" width="16.6640625" style="1" bestFit="1" customWidth="1"/>
    <col min="12" max="12" width="22.6640625" style="1" customWidth="1"/>
    <col min="13" max="13" width="18.33203125" style="1" bestFit="1" customWidth="1"/>
    <col min="14" max="14" width="20.6640625" style="1" bestFit="1" customWidth="1"/>
    <col min="15" max="15" width="24.33203125" style="1" customWidth="1"/>
    <col min="16" max="16" width="17" style="1" bestFit="1" customWidth="1"/>
    <col min="17" max="17" width="20.88671875" style="2" customWidth="1"/>
    <col min="18" max="18" width="120.88671875" style="1" customWidth="1"/>
    <col min="19" max="19" width="8.88671875" style="3" customWidth="1"/>
    <col min="20" max="41" width="8.88671875" style="3" hidden="1" customWidth="1"/>
    <col min="42" max="16384" width="9.109375" style="1" hidden="1"/>
  </cols>
  <sheetData>
    <row r="1" spans="1:18" s="3" customFormat="1" ht="18.600000000000001" thickBot="1" x14ac:dyDescent="0.35">
      <c r="B1" s="4"/>
      <c r="J1" s="8"/>
      <c r="Q1" s="4"/>
    </row>
    <row r="2" spans="1:18" s="3" customFormat="1" ht="31.95" customHeight="1" thickBot="1" x14ac:dyDescent="0.35">
      <c r="B2" s="398" t="s">
        <v>157</v>
      </c>
      <c r="C2" s="399"/>
      <c r="J2" s="8"/>
      <c r="Q2" s="4"/>
    </row>
    <row r="3" spans="1:18" s="16" customFormat="1" ht="30.6" customHeight="1" x14ac:dyDescent="0.3">
      <c r="A3" s="132"/>
      <c r="B3" s="190"/>
      <c r="C3" s="132"/>
      <c r="D3" s="195" t="s">
        <v>187</v>
      </c>
      <c r="E3" s="196">
        <f>'School Data'!B23</f>
        <v>7</v>
      </c>
      <c r="F3" s="191"/>
      <c r="G3" s="132"/>
      <c r="H3" s="197" t="s">
        <v>144</v>
      </c>
      <c r="I3" s="190"/>
      <c r="J3" s="192"/>
      <c r="K3" s="132"/>
      <c r="L3" s="132"/>
      <c r="M3" s="132"/>
      <c r="N3" s="132"/>
      <c r="O3" s="132"/>
      <c r="P3" s="132"/>
      <c r="Q3" s="190"/>
      <c r="R3" s="132"/>
    </row>
    <row r="4" spans="1:18" s="3" customFormat="1" ht="24.6" customHeight="1" x14ac:dyDescent="0.3">
      <c r="A4" s="400" t="s">
        <v>156</v>
      </c>
      <c r="B4" s="401"/>
      <c r="C4" s="401"/>
      <c r="D4" s="401"/>
      <c r="E4" s="401"/>
      <c r="F4" s="401"/>
      <c r="G4" s="402"/>
      <c r="J4" s="8"/>
      <c r="Q4" s="4"/>
    </row>
    <row r="5" spans="1:18" s="3" customFormat="1" ht="9.6" customHeight="1" x14ac:dyDescent="0.3">
      <c r="A5" s="193"/>
      <c r="B5" s="404"/>
      <c r="C5" s="404"/>
      <c r="D5" s="404"/>
      <c r="E5" s="404"/>
      <c r="F5" s="404"/>
      <c r="G5" s="404"/>
      <c r="H5" s="404"/>
      <c r="I5" s="404"/>
      <c r="J5" s="404"/>
      <c r="K5" s="404"/>
      <c r="L5" s="404"/>
      <c r="M5" s="404"/>
      <c r="N5" s="404"/>
      <c r="O5" s="404"/>
      <c r="P5" s="404"/>
      <c r="Q5" s="404"/>
      <c r="R5" s="404"/>
    </row>
    <row r="6" spans="1:18" s="259" customFormat="1" ht="19.2" customHeight="1" x14ac:dyDescent="0.3">
      <c r="A6" s="194">
        <v>1</v>
      </c>
      <c r="B6" s="194">
        <v>2</v>
      </c>
      <c r="C6" s="194">
        <v>3</v>
      </c>
      <c r="D6" s="194">
        <v>4</v>
      </c>
      <c r="E6" s="403" t="s">
        <v>220</v>
      </c>
      <c r="F6" s="403"/>
      <c r="G6" s="194">
        <v>7</v>
      </c>
      <c r="H6" s="194">
        <v>8</v>
      </c>
      <c r="I6" s="194">
        <v>9</v>
      </c>
      <c r="J6" s="194">
        <v>10</v>
      </c>
      <c r="K6" s="194">
        <v>11</v>
      </c>
      <c r="L6" s="194">
        <v>12</v>
      </c>
      <c r="M6" s="194">
        <v>13</v>
      </c>
      <c r="N6" s="194">
        <v>14</v>
      </c>
      <c r="O6" s="194">
        <v>15</v>
      </c>
      <c r="P6" s="194">
        <v>16</v>
      </c>
      <c r="Q6" s="194">
        <v>17</v>
      </c>
      <c r="R6" s="194">
        <v>18</v>
      </c>
    </row>
    <row r="7" spans="1:18" s="260" customFormat="1" ht="38.4" customHeight="1" x14ac:dyDescent="0.3">
      <c r="A7" s="189" t="s">
        <v>85</v>
      </c>
      <c r="B7" s="189" t="s">
        <v>86</v>
      </c>
      <c r="C7" s="188" t="s">
        <v>143</v>
      </c>
      <c r="D7" s="189" t="s">
        <v>87</v>
      </c>
      <c r="E7" s="188" t="s">
        <v>175</v>
      </c>
      <c r="F7" s="189" t="s">
        <v>165</v>
      </c>
      <c r="G7" s="188" t="s">
        <v>81</v>
      </c>
      <c r="H7" s="189" t="s">
        <v>88</v>
      </c>
      <c r="I7" s="189" t="s">
        <v>112</v>
      </c>
      <c r="J7" s="189" t="s">
        <v>89</v>
      </c>
      <c r="K7" s="189" t="s">
        <v>90</v>
      </c>
      <c r="L7" s="189" t="s">
        <v>134</v>
      </c>
      <c r="M7" s="189" t="s">
        <v>135</v>
      </c>
      <c r="N7" s="189" t="s">
        <v>136</v>
      </c>
      <c r="O7" s="189" t="s">
        <v>137</v>
      </c>
      <c r="P7" s="189" t="s">
        <v>138</v>
      </c>
      <c r="Q7" s="189" t="s">
        <v>142</v>
      </c>
      <c r="R7" s="189" t="s">
        <v>140</v>
      </c>
    </row>
    <row r="8" spans="1:18" ht="24.6" customHeight="1" x14ac:dyDescent="0.3">
      <c r="A8" s="135">
        <f>IF(B8="","",1)</f>
        <v>1</v>
      </c>
      <c r="B8" s="127" t="s">
        <v>180</v>
      </c>
      <c r="C8" s="128">
        <v>1234</v>
      </c>
      <c r="D8" s="250">
        <v>38479</v>
      </c>
      <c r="E8" s="129" t="s">
        <v>170</v>
      </c>
      <c r="F8" s="129" t="s">
        <v>168</v>
      </c>
      <c r="G8" s="9" t="s">
        <v>179</v>
      </c>
      <c r="H8" s="127" t="s">
        <v>114</v>
      </c>
      <c r="I8" s="127" t="s">
        <v>113</v>
      </c>
      <c r="J8" s="133" t="s">
        <v>91</v>
      </c>
      <c r="K8" s="130">
        <v>9426402420</v>
      </c>
      <c r="L8" s="131" t="s">
        <v>181</v>
      </c>
      <c r="M8" s="131" t="s">
        <v>153</v>
      </c>
      <c r="N8" s="131" t="s">
        <v>154</v>
      </c>
      <c r="O8" s="124" t="s">
        <v>139</v>
      </c>
      <c r="P8" s="130" t="s">
        <v>149</v>
      </c>
      <c r="Q8" s="124" t="s">
        <v>240</v>
      </c>
      <c r="R8" s="124" t="s">
        <v>183</v>
      </c>
    </row>
    <row r="9" spans="1:18" ht="24.6" customHeight="1" x14ac:dyDescent="0.3">
      <c r="A9" s="135">
        <f>IF(B9="","",A8+1)</f>
        <v>2</v>
      </c>
      <c r="B9" s="127" t="s">
        <v>198</v>
      </c>
      <c r="C9" s="128">
        <v>5678</v>
      </c>
      <c r="D9" s="250">
        <v>38719</v>
      </c>
      <c r="E9" s="129" t="s">
        <v>170</v>
      </c>
      <c r="F9" s="129" t="s">
        <v>169</v>
      </c>
      <c r="G9" s="9" t="s">
        <v>179</v>
      </c>
      <c r="H9" s="9" t="s">
        <v>179</v>
      </c>
      <c r="I9" s="9" t="s">
        <v>179</v>
      </c>
      <c r="J9" s="9" t="s">
        <v>179</v>
      </c>
      <c r="K9" s="9" t="s">
        <v>179</v>
      </c>
      <c r="L9" s="9" t="s">
        <v>179</v>
      </c>
      <c r="M9" s="9" t="s">
        <v>179</v>
      </c>
      <c r="N9" s="9" t="s">
        <v>179</v>
      </c>
      <c r="O9" s="9" t="s">
        <v>179</v>
      </c>
      <c r="P9" s="9" t="s">
        <v>179</v>
      </c>
      <c r="Q9" s="9" t="s">
        <v>179</v>
      </c>
      <c r="R9" s="124" t="s">
        <v>199</v>
      </c>
    </row>
    <row r="10" spans="1:18" ht="24.6" customHeight="1" x14ac:dyDescent="0.3">
      <c r="A10" s="135" t="str">
        <f t="shared" ref="A10:A72" si="0">IF(B10="","",A9+1)</f>
        <v/>
      </c>
      <c r="B10" s="127"/>
      <c r="C10" s="128"/>
      <c r="D10" s="250"/>
      <c r="E10" s="129" t="s">
        <v>171</v>
      </c>
      <c r="F10" s="129" t="s">
        <v>167</v>
      </c>
      <c r="G10" s="9"/>
      <c r="H10" s="127"/>
      <c r="I10" s="127"/>
      <c r="J10" s="133"/>
      <c r="K10" s="130"/>
      <c r="L10" s="131"/>
      <c r="M10" s="131"/>
      <c r="N10" s="131"/>
      <c r="O10" s="124"/>
      <c r="P10" s="130"/>
      <c r="Q10" s="124"/>
      <c r="R10" s="124"/>
    </row>
    <row r="11" spans="1:18" ht="24.6" customHeight="1" x14ac:dyDescent="0.3">
      <c r="A11" s="135" t="str">
        <f t="shared" si="0"/>
        <v/>
      </c>
      <c r="B11" s="127"/>
      <c r="C11" s="128"/>
      <c r="D11" s="250"/>
      <c r="E11" s="129" t="s">
        <v>170</v>
      </c>
      <c r="F11" s="129" t="s">
        <v>167</v>
      </c>
      <c r="G11" s="9"/>
      <c r="H11" s="127"/>
      <c r="I11" s="127"/>
      <c r="J11" s="133"/>
      <c r="K11" s="130"/>
      <c r="L11" s="131"/>
      <c r="M11" s="131"/>
      <c r="N11" s="131"/>
      <c r="O11" s="124"/>
      <c r="P11" s="130"/>
      <c r="Q11" s="124"/>
      <c r="R11" s="124"/>
    </row>
    <row r="12" spans="1:18" ht="24.6" customHeight="1" x14ac:dyDescent="0.3">
      <c r="A12" s="135" t="str">
        <f t="shared" si="0"/>
        <v/>
      </c>
      <c r="B12" s="127"/>
      <c r="C12" s="128"/>
      <c r="D12" s="250"/>
      <c r="E12" s="129" t="s">
        <v>170</v>
      </c>
      <c r="F12" s="129" t="s">
        <v>166</v>
      </c>
      <c r="G12" s="9"/>
      <c r="H12" s="127"/>
      <c r="I12" s="127"/>
      <c r="J12" s="133"/>
      <c r="K12" s="130"/>
      <c r="L12" s="131"/>
      <c r="M12" s="131"/>
      <c r="N12" s="131"/>
      <c r="O12" s="124"/>
      <c r="P12" s="130"/>
      <c r="Q12" s="124"/>
      <c r="R12" s="124"/>
    </row>
    <row r="13" spans="1:18" ht="24.6" customHeight="1" x14ac:dyDescent="0.3">
      <c r="A13" s="135" t="str">
        <f t="shared" si="0"/>
        <v/>
      </c>
      <c r="B13" s="127"/>
      <c r="C13" s="128"/>
      <c r="D13" s="250"/>
      <c r="E13" s="129" t="s">
        <v>170</v>
      </c>
      <c r="F13" s="129" t="s">
        <v>168</v>
      </c>
      <c r="G13" s="9"/>
      <c r="H13" s="127"/>
      <c r="I13" s="127"/>
      <c r="J13" s="133"/>
      <c r="K13" s="130"/>
      <c r="L13" s="131"/>
      <c r="M13" s="131"/>
      <c r="N13" s="131"/>
      <c r="O13" s="124"/>
      <c r="P13" s="130"/>
      <c r="Q13" s="124"/>
      <c r="R13" s="124"/>
    </row>
    <row r="14" spans="1:18" ht="24.6" customHeight="1" x14ac:dyDescent="0.3">
      <c r="A14" s="135" t="str">
        <f t="shared" si="0"/>
        <v/>
      </c>
      <c r="B14" s="127"/>
      <c r="C14" s="128"/>
      <c r="D14" s="250"/>
      <c r="E14" s="129" t="s">
        <v>170</v>
      </c>
      <c r="F14" s="129" t="s">
        <v>169</v>
      </c>
      <c r="G14" s="9"/>
      <c r="H14" s="127"/>
      <c r="I14" s="127"/>
      <c r="J14" s="133"/>
      <c r="K14" s="130"/>
      <c r="L14" s="131"/>
      <c r="M14" s="131"/>
      <c r="N14" s="131"/>
      <c r="O14" s="124"/>
      <c r="P14" s="130"/>
      <c r="Q14" s="124"/>
      <c r="R14" s="124"/>
    </row>
    <row r="15" spans="1:18" ht="24.6" customHeight="1" x14ac:dyDescent="0.3">
      <c r="A15" s="135" t="str">
        <f t="shared" si="0"/>
        <v/>
      </c>
      <c r="B15" s="127"/>
      <c r="C15" s="128"/>
      <c r="D15" s="250"/>
      <c r="E15" s="129" t="s">
        <v>170</v>
      </c>
      <c r="F15" s="129"/>
      <c r="G15" s="9"/>
      <c r="H15" s="127"/>
      <c r="I15" s="127"/>
      <c r="J15" s="133"/>
      <c r="K15" s="130"/>
      <c r="L15" s="131"/>
      <c r="M15" s="131"/>
      <c r="N15" s="131"/>
      <c r="O15" s="124"/>
      <c r="P15" s="130"/>
      <c r="Q15" s="124"/>
      <c r="R15" s="124"/>
    </row>
    <row r="16" spans="1:18" ht="24.6" customHeight="1" x14ac:dyDescent="0.3">
      <c r="A16" s="135" t="str">
        <f t="shared" si="0"/>
        <v/>
      </c>
      <c r="B16" s="127"/>
      <c r="C16" s="128"/>
      <c r="D16" s="250"/>
      <c r="E16" s="129" t="s">
        <v>170</v>
      </c>
      <c r="F16" s="129"/>
      <c r="G16" s="9"/>
      <c r="H16" s="127"/>
      <c r="I16" s="127"/>
      <c r="J16" s="133"/>
      <c r="K16" s="130"/>
      <c r="L16" s="131"/>
      <c r="M16" s="131"/>
      <c r="N16" s="131"/>
      <c r="O16" s="124"/>
      <c r="P16" s="130"/>
      <c r="Q16" s="124"/>
      <c r="R16" s="124"/>
    </row>
    <row r="17" spans="1:18" ht="24.6" customHeight="1" x14ac:dyDescent="0.3">
      <c r="A17" s="135" t="str">
        <f t="shared" si="0"/>
        <v/>
      </c>
      <c r="B17" s="127"/>
      <c r="C17" s="128"/>
      <c r="D17" s="250"/>
      <c r="E17" s="129"/>
      <c r="F17" s="129"/>
      <c r="G17" s="9"/>
      <c r="H17" s="127"/>
      <c r="I17" s="127"/>
      <c r="J17" s="133"/>
      <c r="K17" s="130"/>
      <c r="L17" s="131"/>
      <c r="M17" s="131"/>
      <c r="N17" s="131"/>
      <c r="O17" s="124"/>
      <c r="P17" s="130"/>
      <c r="Q17" s="124"/>
      <c r="R17" s="124"/>
    </row>
    <row r="18" spans="1:18" ht="24.6" customHeight="1" x14ac:dyDescent="0.3">
      <c r="A18" s="135" t="str">
        <f t="shared" si="0"/>
        <v/>
      </c>
      <c r="B18" s="127"/>
      <c r="C18" s="128"/>
      <c r="D18" s="250"/>
      <c r="E18" s="129"/>
      <c r="F18" s="129"/>
      <c r="G18" s="9"/>
      <c r="H18" s="127"/>
      <c r="I18" s="127"/>
      <c r="J18" s="133"/>
      <c r="K18" s="130"/>
      <c r="L18" s="131"/>
      <c r="M18" s="131"/>
      <c r="N18" s="131"/>
      <c r="O18" s="124"/>
      <c r="P18" s="130"/>
      <c r="Q18" s="124"/>
      <c r="R18" s="124"/>
    </row>
    <row r="19" spans="1:18" ht="24.6" customHeight="1" x14ac:dyDescent="0.3">
      <c r="A19" s="135" t="str">
        <f t="shared" si="0"/>
        <v/>
      </c>
      <c r="B19" s="127"/>
      <c r="C19" s="128"/>
      <c r="D19" s="250"/>
      <c r="E19" s="129"/>
      <c r="F19" s="129"/>
      <c r="G19" s="9"/>
      <c r="H19" s="127"/>
      <c r="I19" s="127"/>
      <c r="J19" s="133"/>
      <c r="K19" s="130"/>
      <c r="L19" s="131"/>
      <c r="M19" s="131"/>
      <c r="N19" s="131"/>
      <c r="O19" s="124"/>
      <c r="P19" s="130"/>
      <c r="Q19" s="124"/>
      <c r="R19" s="124"/>
    </row>
    <row r="20" spans="1:18" ht="24.6" customHeight="1" x14ac:dyDescent="0.3">
      <c r="A20" s="135" t="str">
        <f t="shared" si="0"/>
        <v/>
      </c>
      <c r="B20" s="127"/>
      <c r="C20" s="128"/>
      <c r="D20" s="250"/>
      <c r="E20" s="129"/>
      <c r="F20" s="129"/>
      <c r="G20" s="9"/>
      <c r="H20" s="127"/>
      <c r="I20" s="127"/>
      <c r="J20" s="133"/>
      <c r="K20" s="130"/>
      <c r="L20" s="131"/>
      <c r="M20" s="131"/>
      <c r="N20" s="131"/>
      <c r="O20" s="124"/>
      <c r="P20" s="130"/>
      <c r="Q20" s="124"/>
      <c r="R20" s="124"/>
    </row>
    <row r="21" spans="1:18" ht="24.6" customHeight="1" x14ac:dyDescent="0.3">
      <c r="A21" s="135" t="str">
        <f t="shared" si="0"/>
        <v/>
      </c>
      <c r="B21" s="127"/>
      <c r="C21" s="128"/>
      <c r="D21" s="250"/>
      <c r="E21" s="129"/>
      <c r="F21" s="129"/>
      <c r="G21" s="9"/>
      <c r="H21" s="127"/>
      <c r="I21" s="127"/>
      <c r="J21" s="133"/>
      <c r="K21" s="130"/>
      <c r="L21" s="131"/>
      <c r="M21" s="131"/>
      <c r="N21" s="131"/>
      <c r="O21" s="124"/>
      <c r="P21" s="130"/>
      <c r="Q21" s="124"/>
      <c r="R21" s="124"/>
    </row>
    <row r="22" spans="1:18" ht="24.6" customHeight="1" x14ac:dyDescent="0.3">
      <c r="A22" s="135" t="str">
        <f t="shared" si="0"/>
        <v/>
      </c>
      <c r="B22" s="127"/>
      <c r="C22" s="128"/>
      <c r="D22" s="250"/>
      <c r="E22" s="129"/>
      <c r="F22" s="129"/>
      <c r="G22" s="9"/>
      <c r="H22" s="127"/>
      <c r="I22" s="127"/>
      <c r="J22" s="133"/>
      <c r="K22" s="130"/>
      <c r="L22" s="131"/>
      <c r="M22" s="131"/>
      <c r="N22" s="131"/>
      <c r="O22" s="124"/>
      <c r="P22" s="130"/>
      <c r="Q22" s="124"/>
      <c r="R22" s="124"/>
    </row>
    <row r="23" spans="1:18" ht="24.6" customHeight="1" x14ac:dyDescent="0.3">
      <c r="A23" s="135" t="str">
        <f t="shared" si="0"/>
        <v/>
      </c>
      <c r="B23" s="127"/>
      <c r="C23" s="128"/>
      <c r="D23" s="250"/>
      <c r="E23" s="129"/>
      <c r="F23" s="129"/>
      <c r="G23" s="9"/>
      <c r="H23" s="127"/>
      <c r="I23" s="127"/>
      <c r="J23" s="133"/>
      <c r="K23" s="130"/>
      <c r="L23" s="131"/>
      <c r="M23" s="131"/>
      <c r="N23" s="131"/>
      <c r="O23" s="124"/>
      <c r="P23" s="130"/>
      <c r="Q23" s="124"/>
      <c r="R23" s="124"/>
    </row>
    <row r="24" spans="1:18" ht="24.6" customHeight="1" x14ac:dyDescent="0.3">
      <c r="A24" s="135" t="str">
        <f t="shared" si="0"/>
        <v/>
      </c>
      <c r="B24" s="127"/>
      <c r="C24" s="128"/>
      <c r="D24" s="250"/>
      <c r="E24" s="129"/>
      <c r="F24" s="129"/>
      <c r="G24" s="9"/>
      <c r="H24" s="127"/>
      <c r="I24" s="127"/>
      <c r="J24" s="133"/>
      <c r="K24" s="130"/>
      <c r="L24" s="131"/>
      <c r="M24" s="131"/>
      <c r="N24" s="131"/>
      <c r="O24" s="124"/>
      <c r="P24" s="130"/>
      <c r="Q24" s="124"/>
      <c r="R24" s="124"/>
    </row>
    <row r="25" spans="1:18" ht="24.6" customHeight="1" x14ac:dyDescent="0.3">
      <c r="A25" s="135" t="str">
        <f t="shared" si="0"/>
        <v/>
      </c>
      <c r="B25" s="127"/>
      <c r="C25" s="128"/>
      <c r="D25" s="250"/>
      <c r="E25" s="129"/>
      <c r="F25" s="129"/>
      <c r="G25" s="9"/>
      <c r="H25" s="127"/>
      <c r="I25" s="127"/>
      <c r="J25" s="133"/>
      <c r="K25" s="130"/>
      <c r="L25" s="131"/>
      <c r="M25" s="131"/>
      <c r="N25" s="131"/>
      <c r="O25" s="124"/>
      <c r="P25" s="130"/>
      <c r="Q25" s="124"/>
      <c r="R25" s="124"/>
    </row>
    <row r="26" spans="1:18" ht="24.6" customHeight="1" x14ac:dyDescent="0.3">
      <c r="A26" s="135" t="str">
        <f t="shared" si="0"/>
        <v/>
      </c>
      <c r="B26" s="127"/>
      <c r="C26" s="128"/>
      <c r="D26" s="250"/>
      <c r="E26" s="129"/>
      <c r="F26" s="129"/>
      <c r="G26" s="9"/>
      <c r="H26" s="127"/>
      <c r="I26" s="127"/>
      <c r="J26" s="133"/>
      <c r="K26" s="130"/>
      <c r="L26" s="131"/>
      <c r="M26" s="131"/>
      <c r="N26" s="131"/>
      <c r="O26" s="124"/>
      <c r="P26" s="130"/>
      <c r="Q26" s="124"/>
      <c r="R26" s="124"/>
    </row>
    <row r="27" spans="1:18" ht="24.6" customHeight="1" x14ac:dyDescent="0.3">
      <c r="A27" s="135" t="str">
        <f t="shared" si="0"/>
        <v/>
      </c>
      <c r="B27" s="127"/>
      <c r="C27" s="128"/>
      <c r="D27" s="250"/>
      <c r="E27" s="129"/>
      <c r="F27" s="129"/>
      <c r="G27" s="9"/>
      <c r="H27" s="127"/>
      <c r="I27" s="127"/>
      <c r="J27" s="133"/>
      <c r="K27" s="130"/>
      <c r="L27" s="131"/>
      <c r="M27" s="131"/>
      <c r="N27" s="131"/>
      <c r="O27" s="124"/>
      <c r="P27" s="130"/>
      <c r="Q27" s="124"/>
      <c r="R27" s="124"/>
    </row>
    <row r="28" spans="1:18" ht="24.6" customHeight="1" x14ac:dyDescent="0.3">
      <c r="A28" s="135" t="str">
        <f t="shared" si="0"/>
        <v/>
      </c>
      <c r="B28" s="127"/>
      <c r="C28" s="128"/>
      <c r="D28" s="250"/>
      <c r="E28" s="129"/>
      <c r="F28" s="129"/>
      <c r="G28" s="9"/>
      <c r="H28" s="127"/>
      <c r="I28" s="127"/>
      <c r="J28" s="133"/>
      <c r="K28" s="130"/>
      <c r="L28" s="131"/>
      <c r="M28" s="131"/>
      <c r="N28" s="131"/>
      <c r="O28" s="124"/>
      <c r="P28" s="130"/>
      <c r="Q28" s="124"/>
      <c r="R28" s="124"/>
    </row>
    <row r="29" spans="1:18" ht="24.6" customHeight="1" x14ac:dyDescent="0.3">
      <c r="A29" s="135" t="str">
        <f t="shared" si="0"/>
        <v/>
      </c>
      <c r="B29" s="127"/>
      <c r="C29" s="128"/>
      <c r="D29" s="250"/>
      <c r="E29" s="129"/>
      <c r="F29" s="129"/>
      <c r="G29" s="9"/>
      <c r="H29" s="127"/>
      <c r="I29" s="127"/>
      <c r="J29" s="133"/>
      <c r="K29" s="130"/>
      <c r="L29" s="131"/>
      <c r="M29" s="131"/>
      <c r="N29" s="131"/>
      <c r="O29" s="124"/>
      <c r="P29" s="130"/>
      <c r="Q29" s="124"/>
      <c r="R29" s="124"/>
    </row>
    <row r="30" spans="1:18" ht="24.6" customHeight="1" x14ac:dyDescent="0.3">
      <c r="A30" s="135" t="str">
        <f t="shared" si="0"/>
        <v/>
      </c>
      <c r="B30" s="127"/>
      <c r="C30" s="128"/>
      <c r="D30" s="250"/>
      <c r="E30" s="129"/>
      <c r="F30" s="129"/>
      <c r="G30" s="9"/>
      <c r="H30" s="127"/>
      <c r="I30" s="127"/>
      <c r="J30" s="133"/>
      <c r="K30" s="130"/>
      <c r="L30" s="131"/>
      <c r="M30" s="131"/>
      <c r="N30" s="131"/>
      <c r="O30" s="124"/>
      <c r="P30" s="130"/>
      <c r="Q30" s="124"/>
      <c r="R30" s="124"/>
    </row>
    <row r="31" spans="1:18" ht="24.6" customHeight="1" x14ac:dyDescent="0.3">
      <c r="A31" s="135" t="str">
        <f t="shared" si="0"/>
        <v/>
      </c>
      <c r="B31" s="127"/>
      <c r="C31" s="128"/>
      <c r="D31" s="250"/>
      <c r="E31" s="129"/>
      <c r="F31" s="129"/>
      <c r="G31" s="9"/>
      <c r="H31" s="127"/>
      <c r="I31" s="127"/>
      <c r="J31" s="133"/>
      <c r="K31" s="130"/>
      <c r="L31" s="131"/>
      <c r="M31" s="131"/>
      <c r="N31" s="131"/>
      <c r="O31" s="124"/>
      <c r="P31" s="130"/>
      <c r="Q31" s="124"/>
      <c r="R31" s="124"/>
    </row>
    <row r="32" spans="1:18" ht="24.6" customHeight="1" x14ac:dyDescent="0.3">
      <c r="A32" s="135" t="str">
        <f t="shared" si="0"/>
        <v/>
      </c>
      <c r="B32" s="127"/>
      <c r="C32" s="128"/>
      <c r="D32" s="250"/>
      <c r="E32" s="129"/>
      <c r="F32" s="129"/>
      <c r="G32" s="9"/>
      <c r="H32" s="127"/>
      <c r="I32" s="127"/>
      <c r="J32" s="133"/>
      <c r="K32" s="130"/>
      <c r="L32" s="131"/>
      <c r="M32" s="131"/>
      <c r="N32" s="131"/>
      <c r="O32" s="124"/>
      <c r="P32" s="130"/>
      <c r="Q32" s="124"/>
      <c r="R32" s="124"/>
    </row>
    <row r="33" spans="1:18" ht="24.6" customHeight="1" x14ac:dyDescent="0.3">
      <c r="A33" s="135" t="str">
        <f t="shared" si="0"/>
        <v/>
      </c>
      <c r="B33" s="127"/>
      <c r="C33" s="128"/>
      <c r="D33" s="250"/>
      <c r="E33" s="129"/>
      <c r="F33" s="129"/>
      <c r="G33" s="9"/>
      <c r="H33" s="127"/>
      <c r="I33" s="127"/>
      <c r="J33" s="133"/>
      <c r="K33" s="130"/>
      <c r="L33" s="131"/>
      <c r="M33" s="131"/>
      <c r="N33" s="131"/>
      <c r="O33" s="124"/>
      <c r="P33" s="130"/>
      <c r="Q33" s="124"/>
      <c r="R33" s="124"/>
    </row>
    <row r="34" spans="1:18" ht="24.6" customHeight="1" x14ac:dyDescent="0.3">
      <c r="A34" s="135" t="str">
        <f t="shared" si="0"/>
        <v/>
      </c>
      <c r="B34" s="127"/>
      <c r="C34" s="128"/>
      <c r="D34" s="250"/>
      <c r="E34" s="129"/>
      <c r="F34" s="129"/>
      <c r="G34" s="9"/>
      <c r="H34" s="127"/>
      <c r="I34" s="127"/>
      <c r="J34" s="133"/>
      <c r="K34" s="130"/>
      <c r="L34" s="131"/>
      <c r="M34" s="131"/>
      <c r="N34" s="131"/>
      <c r="O34" s="124"/>
      <c r="P34" s="130"/>
      <c r="Q34" s="124"/>
      <c r="R34" s="124"/>
    </row>
    <row r="35" spans="1:18" ht="24.6" customHeight="1" x14ac:dyDescent="0.3">
      <c r="A35" s="135" t="str">
        <f t="shared" si="0"/>
        <v/>
      </c>
      <c r="B35" s="127"/>
      <c r="C35" s="128"/>
      <c r="D35" s="250"/>
      <c r="E35" s="129"/>
      <c r="F35" s="129"/>
      <c r="G35" s="9"/>
      <c r="H35" s="127"/>
      <c r="I35" s="127"/>
      <c r="J35" s="133"/>
      <c r="K35" s="130"/>
      <c r="L35" s="131"/>
      <c r="M35" s="131"/>
      <c r="N35" s="131"/>
      <c r="O35" s="124"/>
      <c r="P35" s="130"/>
      <c r="Q35" s="124"/>
      <c r="R35" s="124"/>
    </row>
    <row r="36" spans="1:18" ht="24.6" customHeight="1" x14ac:dyDescent="0.3">
      <c r="A36" s="135" t="str">
        <f t="shared" si="0"/>
        <v/>
      </c>
      <c r="B36" s="127"/>
      <c r="C36" s="128"/>
      <c r="D36" s="250"/>
      <c r="E36" s="129"/>
      <c r="F36" s="129"/>
      <c r="G36" s="9"/>
      <c r="H36" s="127"/>
      <c r="I36" s="127"/>
      <c r="J36" s="133"/>
      <c r="K36" s="130"/>
      <c r="L36" s="131"/>
      <c r="M36" s="131"/>
      <c r="N36" s="131"/>
      <c r="O36" s="124"/>
      <c r="P36" s="130"/>
      <c r="Q36" s="124"/>
      <c r="R36" s="124"/>
    </row>
    <row r="37" spans="1:18" ht="24.6" customHeight="1" x14ac:dyDescent="0.3">
      <c r="A37" s="135" t="str">
        <f t="shared" si="0"/>
        <v/>
      </c>
      <c r="B37" s="127"/>
      <c r="C37" s="128"/>
      <c r="D37" s="250"/>
      <c r="E37" s="129"/>
      <c r="F37" s="129"/>
      <c r="G37" s="9"/>
      <c r="H37" s="127"/>
      <c r="I37" s="127"/>
      <c r="J37" s="133"/>
      <c r="K37" s="130"/>
      <c r="L37" s="131"/>
      <c r="M37" s="131"/>
      <c r="N37" s="131"/>
      <c r="O37" s="124"/>
      <c r="P37" s="130"/>
      <c r="Q37" s="124"/>
      <c r="R37" s="124"/>
    </row>
    <row r="38" spans="1:18" ht="24.6" customHeight="1" x14ac:dyDescent="0.3">
      <c r="A38" s="135" t="str">
        <f t="shared" si="0"/>
        <v/>
      </c>
      <c r="B38" s="127"/>
      <c r="C38" s="128"/>
      <c r="D38" s="250"/>
      <c r="E38" s="129"/>
      <c r="F38" s="129"/>
      <c r="G38" s="9"/>
      <c r="H38" s="127"/>
      <c r="I38" s="127"/>
      <c r="J38" s="133"/>
      <c r="K38" s="130"/>
      <c r="L38" s="131"/>
      <c r="M38" s="131"/>
      <c r="N38" s="131"/>
      <c r="O38" s="124"/>
      <c r="P38" s="130"/>
      <c r="Q38" s="124"/>
      <c r="R38" s="124"/>
    </row>
    <row r="39" spans="1:18" ht="24.6" customHeight="1" x14ac:dyDescent="0.3">
      <c r="A39" s="135" t="str">
        <f t="shared" si="0"/>
        <v/>
      </c>
      <c r="B39" s="127"/>
      <c r="C39" s="128"/>
      <c r="D39" s="250"/>
      <c r="E39" s="129"/>
      <c r="F39" s="129"/>
      <c r="G39" s="9"/>
      <c r="H39" s="127"/>
      <c r="I39" s="127"/>
      <c r="J39" s="133"/>
      <c r="K39" s="130"/>
      <c r="L39" s="131"/>
      <c r="M39" s="131"/>
      <c r="N39" s="131"/>
      <c r="O39" s="124"/>
      <c r="P39" s="130"/>
      <c r="Q39" s="124"/>
      <c r="R39" s="124"/>
    </row>
    <row r="40" spans="1:18" ht="24.6" customHeight="1" x14ac:dyDescent="0.3">
      <c r="A40" s="135" t="str">
        <f t="shared" si="0"/>
        <v/>
      </c>
      <c r="B40" s="127"/>
      <c r="C40" s="128"/>
      <c r="D40" s="250"/>
      <c r="E40" s="129"/>
      <c r="F40" s="129"/>
      <c r="G40" s="9"/>
      <c r="H40" s="127"/>
      <c r="I40" s="127"/>
      <c r="J40" s="133"/>
      <c r="K40" s="130"/>
      <c r="L40" s="131"/>
      <c r="M40" s="131"/>
      <c r="N40" s="131"/>
      <c r="O40" s="124"/>
      <c r="P40" s="130"/>
      <c r="Q40" s="124"/>
      <c r="R40" s="124"/>
    </row>
    <row r="41" spans="1:18" ht="24.6" customHeight="1" x14ac:dyDescent="0.3">
      <c r="A41" s="135" t="str">
        <f t="shared" si="0"/>
        <v/>
      </c>
      <c r="B41" s="127"/>
      <c r="C41" s="128"/>
      <c r="D41" s="250"/>
      <c r="E41" s="129"/>
      <c r="F41" s="129"/>
      <c r="G41" s="9"/>
      <c r="H41" s="127"/>
      <c r="I41" s="127"/>
      <c r="J41" s="133"/>
      <c r="K41" s="130"/>
      <c r="L41" s="131"/>
      <c r="M41" s="131"/>
      <c r="N41" s="131"/>
      <c r="O41" s="124"/>
      <c r="P41" s="130"/>
      <c r="Q41" s="124"/>
      <c r="R41" s="124"/>
    </row>
    <row r="42" spans="1:18" ht="24.6" customHeight="1" x14ac:dyDescent="0.3">
      <c r="A42" s="135" t="str">
        <f t="shared" si="0"/>
        <v/>
      </c>
      <c r="B42" s="127"/>
      <c r="C42" s="128"/>
      <c r="D42" s="250"/>
      <c r="E42" s="129"/>
      <c r="F42" s="129"/>
      <c r="G42" s="9"/>
      <c r="H42" s="127"/>
      <c r="I42" s="127"/>
      <c r="J42" s="133"/>
      <c r="K42" s="130"/>
      <c r="L42" s="131"/>
      <c r="M42" s="131"/>
      <c r="N42" s="131"/>
      <c r="O42" s="124"/>
      <c r="P42" s="130"/>
      <c r="Q42" s="124"/>
      <c r="R42" s="124"/>
    </row>
    <row r="43" spans="1:18" ht="24.6" customHeight="1" x14ac:dyDescent="0.3">
      <c r="A43" s="135" t="str">
        <f t="shared" si="0"/>
        <v/>
      </c>
      <c r="B43" s="127"/>
      <c r="C43" s="128"/>
      <c r="D43" s="250"/>
      <c r="E43" s="129"/>
      <c r="F43" s="129"/>
      <c r="G43" s="9"/>
      <c r="H43" s="127"/>
      <c r="I43" s="127"/>
      <c r="J43" s="133"/>
      <c r="K43" s="130"/>
      <c r="L43" s="131"/>
      <c r="M43" s="131"/>
      <c r="N43" s="131"/>
      <c r="O43" s="124"/>
      <c r="P43" s="130"/>
      <c r="Q43" s="124"/>
      <c r="R43" s="124"/>
    </row>
    <row r="44" spans="1:18" ht="24.6" customHeight="1" x14ac:dyDescent="0.3">
      <c r="A44" s="135" t="str">
        <f t="shared" si="0"/>
        <v/>
      </c>
      <c r="B44" s="127"/>
      <c r="C44" s="128"/>
      <c r="D44" s="250"/>
      <c r="E44" s="129"/>
      <c r="F44" s="129"/>
      <c r="G44" s="9"/>
      <c r="H44" s="127"/>
      <c r="I44" s="127"/>
      <c r="J44" s="133"/>
      <c r="K44" s="130"/>
      <c r="L44" s="131"/>
      <c r="M44" s="131"/>
      <c r="N44" s="131"/>
      <c r="O44" s="124"/>
      <c r="P44" s="130"/>
      <c r="Q44" s="124"/>
      <c r="R44" s="124"/>
    </row>
    <row r="45" spans="1:18" ht="24.6" customHeight="1" x14ac:dyDescent="0.3">
      <c r="A45" s="135" t="str">
        <f t="shared" si="0"/>
        <v/>
      </c>
      <c r="B45" s="127"/>
      <c r="C45" s="128"/>
      <c r="D45" s="250"/>
      <c r="E45" s="129"/>
      <c r="F45" s="129"/>
      <c r="G45" s="9"/>
      <c r="H45" s="127"/>
      <c r="I45" s="127"/>
      <c r="J45" s="133"/>
      <c r="K45" s="130"/>
      <c r="L45" s="131"/>
      <c r="M45" s="131"/>
      <c r="N45" s="131"/>
      <c r="O45" s="124"/>
      <c r="P45" s="130"/>
      <c r="Q45" s="124"/>
      <c r="R45" s="124"/>
    </row>
    <row r="46" spans="1:18" ht="24.6" customHeight="1" x14ac:dyDescent="0.3">
      <c r="A46" s="135" t="str">
        <f t="shared" si="0"/>
        <v/>
      </c>
      <c r="B46" s="127"/>
      <c r="C46" s="128"/>
      <c r="D46" s="250"/>
      <c r="E46" s="129"/>
      <c r="F46" s="129"/>
      <c r="G46" s="9"/>
      <c r="H46" s="127"/>
      <c r="I46" s="127"/>
      <c r="J46" s="133"/>
      <c r="K46" s="130"/>
      <c r="L46" s="131"/>
      <c r="M46" s="131"/>
      <c r="N46" s="131"/>
      <c r="O46" s="124"/>
      <c r="P46" s="130"/>
      <c r="Q46" s="124"/>
      <c r="R46" s="124"/>
    </row>
    <row r="47" spans="1:18" ht="24.6" customHeight="1" x14ac:dyDescent="0.3">
      <c r="A47" s="135" t="str">
        <f t="shared" si="0"/>
        <v/>
      </c>
      <c r="B47" s="127"/>
      <c r="C47" s="128"/>
      <c r="D47" s="250"/>
      <c r="E47" s="129"/>
      <c r="F47" s="129"/>
      <c r="G47" s="9"/>
      <c r="H47" s="127"/>
      <c r="I47" s="127"/>
      <c r="J47" s="133"/>
      <c r="K47" s="130"/>
      <c r="L47" s="131"/>
      <c r="M47" s="131"/>
      <c r="N47" s="131"/>
      <c r="O47" s="124"/>
      <c r="P47" s="130"/>
      <c r="Q47" s="124"/>
      <c r="R47" s="124"/>
    </row>
    <row r="48" spans="1:18" ht="24.6" customHeight="1" x14ac:dyDescent="0.3">
      <c r="A48" s="135" t="str">
        <f t="shared" si="0"/>
        <v/>
      </c>
      <c r="B48" s="127"/>
      <c r="C48" s="128"/>
      <c r="D48" s="250"/>
      <c r="E48" s="129"/>
      <c r="F48" s="129"/>
      <c r="G48" s="9"/>
      <c r="H48" s="127"/>
      <c r="I48" s="127"/>
      <c r="J48" s="133"/>
      <c r="K48" s="130"/>
      <c r="L48" s="131"/>
      <c r="M48" s="131"/>
      <c r="N48" s="131"/>
      <c r="O48" s="124"/>
      <c r="P48" s="130"/>
      <c r="Q48" s="124"/>
      <c r="R48" s="124"/>
    </row>
    <row r="49" spans="1:18" ht="24.6" customHeight="1" x14ac:dyDescent="0.3">
      <c r="A49" s="135" t="str">
        <f t="shared" si="0"/>
        <v/>
      </c>
      <c r="B49" s="127"/>
      <c r="C49" s="128"/>
      <c r="D49" s="250"/>
      <c r="E49" s="129"/>
      <c r="F49" s="129"/>
      <c r="G49" s="9"/>
      <c r="H49" s="127"/>
      <c r="I49" s="127"/>
      <c r="J49" s="133"/>
      <c r="K49" s="130"/>
      <c r="L49" s="131"/>
      <c r="M49" s="131"/>
      <c r="N49" s="131"/>
      <c r="O49" s="124"/>
      <c r="P49" s="130"/>
      <c r="Q49" s="124"/>
      <c r="R49" s="124"/>
    </row>
    <row r="50" spans="1:18" ht="24.6" customHeight="1" x14ac:dyDescent="0.3">
      <c r="A50" s="135" t="str">
        <f t="shared" si="0"/>
        <v/>
      </c>
      <c r="B50" s="127"/>
      <c r="C50" s="128"/>
      <c r="D50" s="250"/>
      <c r="E50" s="129"/>
      <c r="F50" s="129"/>
      <c r="G50" s="9"/>
      <c r="H50" s="127"/>
      <c r="I50" s="127"/>
      <c r="J50" s="133"/>
      <c r="K50" s="130"/>
      <c r="L50" s="131"/>
      <c r="M50" s="131"/>
      <c r="N50" s="131"/>
      <c r="O50" s="124"/>
      <c r="P50" s="130"/>
      <c r="Q50" s="124"/>
      <c r="R50" s="124"/>
    </row>
    <row r="51" spans="1:18" ht="24.6" customHeight="1" x14ac:dyDescent="0.3">
      <c r="A51" s="135" t="str">
        <f t="shared" si="0"/>
        <v/>
      </c>
      <c r="B51" s="127"/>
      <c r="C51" s="128"/>
      <c r="D51" s="250"/>
      <c r="E51" s="129"/>
      <c r="F51" s="129"/>
      <c r="G51" s="9"/>
      <c r="H51" s="127"/>
      <c r="I51" s="127"/>
      <c r="J51" s="133"/>
      <c r="K51" s="130"/>
      <c r="L51" s="131"/>
      <c r="M51" s="131"/>
      <c r="N51" s="131"/>
      <c r="O51" s="124"/>
      <c r="P51" s="130"/>
      <c r="Q51" s="124"/>
      <c r="R51" s="124"/>
    </row>
    <row r="52" spans="1:18" ht="24.6" customHeight="1" x14ac:dyDescent="0.3">
      <c r="A52" s="135" t="str">
        <f t="shared" si="0"/>
        <v/>
      </c>
      <c r="B52" s="127"/>
      <c r="C52" s="128"/>
      <c r="D52" s="250"/>
      <c r="E52" s="129"/>
      <c r="F52" s="129"/>
      <c r="G52" s="9"/>
      <c r="H52" s="127"/>
      <c r="I52" s="127"/>
      <c r="J52" s="133"/>
      <c r="K52" s="130"/>
      <c r="L52" s="131"/>
      <c r="M52" s="131"/>
      <c r="N52" s="131"/>
      <c r="O52" s="124"/>
      <c r="P52" s="130"/>
      <c r="Q52" s="124"/>
      <c r="R52" s="124"/>
    </row>
    <row r="53" spans="1:18" ht="24.6" customHeight="1" x14ac:dyDescent="0.3">
      <c r="A53" s="135" t="str">
        <f t="shared" si="0"/>
        <v/>
      </c>
      <c r="B53" s="127"/>
      <c r="C53" s="128"/>
      <c r="D53" s="250"/>
      <c r="E53" s="129"/>
      <c r="F53" s="129"/>
      <c r="G53" s="9"/>
      <c r="H53" s="127"/>
      <c r="I53" s="127"/>
      <c r="J53" s="133"/>
      <c r="K53" s="130"/>
      <c r="L53" s="131"/>
      <c r="M53" s="131"/>
      <c r="N53" s="131"/>
      <c r="O53" s="124"/>
      <c r="P53" s="130"/>
      <c r="Q53" s="124"/>
      <c r="R53" s="124"/>
    </row>
    <row r="54" spans="1:18" ht="24.6" customHeight="1" x14ac:dyDescent="0.3">
      <c r="A54" s="135" t="str">
        <f t="shared" si="0"/>
        <v/>
      </c>
      <c r="B54" s="127"/>
      <c r="C54" s="128"/>
      <c r="D54" s="250"/>
      <c r="E54" s="129"/>
      <c r="F54" s="129"/>
      <c r="G54" s="9"/>
      <c r="H54" s="127"/>
      <c r="I54" s="127"/>
      <c r="J54" s="133"/>
      <c r="K54" s="130"/>
      <c r="L54" s="131"/>
      <c r="M54" s="131"/>
      <c r="N54" s="131"/>
      <c r="O54" s="124"/>
      <c r="P54" s="130"/>
      <c r="Q54" s="124"/>
      <c r="R54" s="124"/>
    </row>
    <row r="55" spans="1:18" ht="24.6" customHeight="1" x14ac:dyDescent="0.3">
      <c r="A55" s="135" t="str">
        <f t="shared" si="0"/>
        <v/>
      </c>
      <c r="B55" s="127"/>
      <c r="C55" s="128"/>
      <c r="D55" s="250"/>
      <c r="E55" s="129"/>
      <c r="F55" s="129"/>
      <c r="G55" s="9"/>
      <c r="H55" s="127"/>
      <c r="I55" s="127"/>
      <c r="J55" s="133"/>
      <c r="K55" s="130"/>
      <c r="L55" s="131"/>
      <c r="M55" s="131"/>
      <c r="N55" s="131"/>
      <c r="O55" s="124"/>
      <c r="P55" s="130"/>
      <c r="Q55" s="124"/>
      <c r="R55" s="124"/>
    </row>
    <row r="56" spans="1:18" ht="24.6" customHeight="1" x14ac:dyDescent="0.3">
      <c r="A56" s="135" t="str">
        <f t="shared" si="0"/>
        <v/>
      </c>
      <c r="B56" s="127"/>
      <c r="C56" s="128"/>
      <c r="D56" s="250"/>
      <c r="E56" s="129"/>
      <c r="F56" s="129"/>
      <c r="G56" s="9"/>
      <c r="H56" s="127"/>
      <c r="I56" s="127"/>
      <c r="J56" s="133"/>
      <c r="K56" s="130"/>
      <c r="L56" s="131"/>
      <c r="M56" s="131"/>
      <c r="N56" s="131"/>
      <c r="O56" s="124"/>
      <c r="P56" s="130"/>
      <c r="Q56" s="124"/>
      <c r="R56" s="124"/>
    </row>
    <row r="57" spans="1:18" ht="24.6" customHeight="1" x14ac:dyDescent="0.3">
      <c r="A57" s="135" t="str">
        <f t="shared" si="0"/>
        <v/>
      </c>
      <c r="B57" s="127"/>
      <c r="C57" s="128"/>
      <c r="D57" s="250"/>
      <c r="E57" s="129"/>
      <c r="F57" s="129"/>
      <c r="G57" s="9"/>
      <c r="H57" s="127"/>
      <c r="I57" s="127"/>
      <c r="J57" s="133"/>
      <c r="K57" s="130"/>
      <c r="L57" s="131"/>
      <c r="M57" s="131"/>
      <c r="N57" s="131"/>
      <c r="O57" s="124"/>
      <c r="P57" s="130"/>
      <c r="Q57" s="124"/>
      <c r="R57" s="124"/>
    </row>
    <row r="58" spans="1:18" ht="24.6" customHeight="1" x14ac:dyDescent="0.3">
      <c r="A58" s="135" t="str">
        <f t="shared" si="0"/>
        <v/>
      </c>
      <c r="B58" s="127"/>
      <c r="C58" s="128"/>
      <c r="D58" s="250"/>
      <c r="E58" s="129"/>
      <c r="F58" s="129"/>
      <c r="G58" s="9"/>
      <c r="H58" s="127"/>
      <c r="I58" s="127"/>
      <c r="J58" s="133"/>
      <c r="K58" s="130"/>
      <c r="L58" s="131"/>
      <c r="M58" s="131"/>
      <c r="N58" s="131"/>
      <c r="O58" s="124"/>
      <c r="P58" s="130"/>
      <c r="Q58" s="124"/>
      <c r="R58" s="124"/>
    </row>
    <row r="59" spans="1:18" ht="24.6" customHeight="1" x14ac:dyDescent="0.3">
      <c r="A59" s="135" t="str">
        <f t="shared" si="0"/>
        <v/>
      </c>
      <c r="B59" s="127"/>
      <c r="C59" s="128"/>
      <c r="D59" s="250"/>
      <c r="E59" s="129"/>
      <c r="F59" s="129"/>
      <c r="G59" s="9"/>
      <c r="H59" s="127"/>
      <c r="I59" s="127"/>
      <c r="J59" s="133"/>
      <c r="K59" s="130"/>
      <c r="L59" s="131"/>
      <c r="M59" s="131"/>
      <c r="N59" s="131"/>
      <c r="O59" s="124"/>
      <c r="P59" s="130"/>
      <c r="Q59" s="124"/>
      <c r="R59" s="124"/>
    </row>
    <row r="60" spans="1:18" ht="24.6" customHeight="1" x14ac:dyDescent="0.3">
      <c r="A60" s="135" t="str">
        <f t="shared" si="0"/>
        <v/>
      </c>
      <c r="B60" s="127"/>
      <c r="C60" s="128"/>
      <c r="D60" s="250"/>
      <c r="E60" s="129"/>
      <c r="F60" s="129"/>
      <c r="G60" s="9"/>
      <c r="H60" s="127"/>
      <c r="I60" s="127"/>
      <c r="J60" s="133"/>
      <c r="K60" s="130"/>
      <c r="L60" s="131"/>
      <c r="M60" s="131"/>
      <c r="N60" s="131"/>
      <c r="O60" s="124"/>
      <c r="P60" s="130"/>
      <c r="Q60" s="124"/>
      <c r="R60" s="124"/>
    </row>
    <row r="61" spans="1:18" ht="24.6" customHeight="1" x14ac:dyDescent="0.3">
      <c r="A61" s="135" t="str">
        <f t="shared" si="0"/>
        <v/>
      </c>
      <c r="B61" s="127"/>
      <c r="C61" s="128"/>
      <c r="D61" s="250"/>
      <c r="E61" s="129"/>
      <c r="F61" s="129"/>
      <c r="G61" s="9"/>
      <c r="H61" s="127"/>
      <c r="I61" s="127"/>
      <c r="J61" s="133"/>
      <c r="K61" s="130"/>
      <c r="L61" s="131"/>
      <c r="M61" s="131"/>
      <c r="N61" s="131"/>
      <c r="O61" s="124"/>
      <c r="P61" s="130"/>
      <c r="Q61" s="124"/>
      <c r="R61" s="124"/>
    </row>
    <row r="62" spans="1:18" ht="24.6" customHeight="1" x14ac:dyDescent="0.3">
      <c r="A62" s="135" t="str">
        <f t="shared" si="0"/>
        <v/>
      </c>
      <c r="B62" s="127"/>
      <c r="C62" s="128"/>
      <c r="D62" s="250"/>
      <c r="E62" s="129"/>
      <c r="F62" s="129"/>
      <c r="G62" s="9"/>
      <c r="H62" s="127"/>
      <c r="I62" s="127"/>
      <c r="J62" s="133"/>
      <c r="K62" s="130"/>
      <c r="L62" s="131"/>
      <c r="M62" s="131"/>
      <c r="N62" s="131"/>
      <c r="O62" s="124"/>
      <c r="P62" s="130"/>
      <c r="Q62" s="124"/>
      <c r="R62" s="124"/>
    </row>
    <row r="63" spans="1:18" ht="24.6" customHeight="1" x14ac:dyDescent="0.3">
      <c r="A63" s="135" t="str">
        <f t="shared" si="0"/>
        <v/>
      </c>
      <c r="B63" s="127"/>
      <c r="C63" s="128"/>
      <c r="D63" s="250"/>
      <c r="E63" s="129"/>
      <c r="F63" s="129"/>
      <c r="G63" s="9"/>
      <c r="H63" s="127"/>
      <c r="I63" s="127"/>
      <c r="J63" s="133"/>
      <c r="K63" s="130"/>
      <c r="L63" s="131"/>
      <c r="M63" s="131"/>
      <c r="N63" s="131"/>
      <c r="O63" s="124"/>
      <c r="P63" s="130"/>
      <c r="Q63" s="124"/>
      <c r="R63" s="124"/>
    </row>
    <row r="64" spans="1:18" ht="24.6" customHeight="1" x14ac:dyDescent="0.3">
      <c r="A64" s="135" t="str">
        <f t="shared" si="0"/>
        <v/>
      </c>
      <c r="B64" s="127"/>
      <c r="C64" s="128"/>
      <c r="D64" s="250"/>
      <c r="E64" s="129"/>
      <c r="F64" s="129"/>
      <c r="G64" s="9"/>
      <c r="H64" s="127"/>
      <c r="I64" s="127"/>
      <c r="J64" s="133"/>
      <c r="K64" s="130"/>
      <c r="L64" s="131"/>
      <c r="M64" s="131"/>
      <c r="N64" s="131"/>
      <c r="O64" s="124"/>
      <c r="P64" s="130"/>
      <c r="Q64" s="124"/>
      <c r="R64" s="124"/>
    </row>
    <row r="65" spans="1:18" ht="24.6" customHeight="1" x14ac:dyDescent="0.3">
      <c r="A65" s="135" t="str">
        <f t="shared" si="0"/>
        <v/>
      </c>
      <c r="B65" s="127"/>
      <c r="C65" s="128"/>
      <c r="D65" s="250"/>
      <c r="E65" s="129"/>
      <c r="F65" s="129"/>
      <c r="G65" s="9"/>
      <c r="H65" s="127"/>
      <c r="I65" s="127"/>
      <c r="J65" s="133"/>
      <c r="K65" s="130"/>
      <c r="L65" s="131"/>
      <c r="M65" s="131"/>
      <c r="N65" s="131"/>
      <c r="O65" s="124"/>
      <c r="P65" s="130"/>
      <c r="Q65" s="124"/>
      <c r="R65" s="124"/>
    </row>
    <row r="66" spans="1:18" ht="24.6" customHeight="1" x14ac:dyDescent="0.3">
      <c r="A66" s="135" t="str">
        <f t="shared" si="0"/>
        <v/>
      </c>
      <c r="B66" s="127"/>
      <c r="C66" s="128"/>
      <c r="D66" s="250"/>
      <c r="E66" s="129"/>
      <c r="F66" s="129"/>
      <c r="G66" s="9"/>
      <c r="H66" s="127"/>
      <c r="I66" s="127"/>
      <c r="J66" s="133"/>
      <c r="K66" s="130"/>
      <c r="L66" s="131"/>
      <c r="M66" s="131"/>
      <c r="N66" s="131"/>
      <c r="O66" s="124"/>
      <c r="P66" s="130"/>
      <c r="Q66" s="124"/>
      <c r="R66" s="124"/>
    </row>
    <row r="67" spans="1:18" ht="24.6" customHeight="1" x14ac:dyDescent="0.3">
      <c r="A67" s="135" t="str">
        <f t="shared" si="0"/>
        <v/>
      </c>
      <c r="B67" s="127"/>
      <c r="C67" s="128"/>
      <c r="D67" s="250"/>
      <c r="E67" s="129"/>
      <c r="F67" s="129"/>
      <c r="G67" s="9"/>
      <c r="H67" s="127"/>
      <c r="I67" s="127"/>
      <c r="J67" s="133"/>
      <c r="K67" s="130"/>
      <c r="L67" s="131"/>
      <c r="M67" s="131"/>
      <c r="N67" s="131"/>
      <c r="O67" s="124"/>
      <c r="P67" s="130"/>
      <c r="Q67" s="124"/>
      <c r="R67" s="124"/>
    </row>
    <row r="68" spans="1:18" ht="24.6" customHeight="1" x14ac:dyDescent="0.3">
      <c r="A68" s="135" t="str">
        <f t="shared" si="0"/>
        <v/>
      </c>
      <c r="B68" s="127"/>
      <c r="C68" s="128"/>
      <c r="D68" s="250"/>
      <c r="E68" s="129"/>
      <c r="F68" s="129"/>
      <c r="G68" s="9"/>
      <c r="H68" s="127"/>
      <c r="I68" s="127"/>
      <c r="J68" s="133"/>
      <c r="K68" s="130"/>
      <c r="L68" s="131"/>
      <c r="M68" s="131"/>
      <c r="N68" s="131"/>
      <c r="O68" s="124"/>
      <c r="P68" s="130"/>
      <c r="Q68" s="124"/>
      <c r="R68" s="124"/>
    </row>
    <row r="69" spans="1:18" ht="24.6" customHeight="1" x14ac:dyDescent="0.3">
      <c r="A69" s="135" t="str">
        <f t="shared" si="0"/>
        <v/>
      </c>
      <c r="B69" s="127"/>
      <c r="C69" s="128"/>
      <c r="D69" s="250"/>
      <c r="E69" s="129"/>
      <c r="F69" s="129"/>
      <c r="G69" s="9"/>
      <c r="H69" s="127"/>
      <c r="I69" s="127"/>
      <c r="J69" s="133"/>
      <c r="K69" s="130"/>
      <c r="L69" s="131"/>
      <c r="M69" s="131"/>
      <c r="N69" s="131"/>
      <c r="O69" s="124"/>
      <c r="P69" s="130"/>
      <c r="Q69" s="124"/>
      <c r="R69" s="124"/>
    </row>
    <row r="70" spans="1:18" ht="24.6" customHeight="1" x14ac:dyDescent="0.3">
      <c r="A70" s="135" t="str">
        <f t="shared" si="0"/>
        <v/>
      </c>
      <c r="B70" s="127"/>
      <c r="C70" s="128"/>
      <c r="D70" s="250"/>
      <c r="E70" s="129"/>
      <c r="F70" s="129"/>
      <c r="G70" s="9"/>
      <c r="H70" s="127"/>
      <c r="I70" s="127"/>
      <c r="J70" s="133"/>
      <c r="K70" s="130"/>
      <c r="L70" s="131"/>
      <c r="M70" s="131"/>
      <c r="N70" s="131"/>
      <c r="O70" s="124"/>
      <c r="P70" s="130"/>
      <c r="Q70" s="124"/>
      <c r="R70" s="124"/>
    </row>
    <row r="71" spans="1:18" ht="24.6" customHeight="1" x14ac:dyDescent="0.3">
      <c r="A71" s="135" t="str">
        <f t="shared" si="0"/>
        <v/>
      </c>
      <c r="B71" s="127"/>
      <c r="C71" s="128"/>
      <c r="D71" s="250"/>
      <c r="E71" s="129"/>
      <c r="F71" s="129"/>
      <c r="G71" s="9"/>
      <c r="H71" s="127"/>
      <c r="I71" s="127"/>
      <c r="J71" s="133"/>
      <c r="K71" s="130"/>
      <c r="L71" s="131"/>
      <c r="M71" s="131"/>
      <c r="N71" s="131"/>
      <c r="O71" s="124"/>
      <c r="P71" s="130"/>
      <c r="Q71" s="124"/>
      <c r="R71" s="124"/>
    </row>
    <row r="72" spans="1:18" ht="24.6" customHeight="1" x14ac:dyDescent="0.3">
      <c r="A72" s="135" t="str">
        <f t="shared" si="0"/>
        <v/>
      </c>
      <c r="B72" s="127"/>
      <c r="C72" s="128"/>
      <c r="D72" s="250"/>
      <c r="E72" s="129"/>
      <c r="F72" s="129"/>
      <c r="G72" s="9"/>
      <c r="H72" s="127"/>
      <c r="I72" s="127"/>
      <c r="J72" s="133"/>
      <c r="K72" s="130"/>
      <c r="L72" s="131"/>
      <c r="M72" s="131"/>
      <c r="N72" s="131"/>
      <c r="O72" s="124"/>
      <c r="P72" s="130"/>
      <c r="Q72" s="124"/>
      <c r="R72" s="124"/>
    </row>
    <row r="73" spans="1:18" s="3" customFormat="1" ht="15" customHeight="1" x14ac:dyDescent="0.3">
      <c r="B73" s="4"/>
      <c r="J73" s="8"/>
      <c r="Q73" s="4"/>
    </row>
    <row r="74" spans="1:18" s="3" customFormat="1" ht="18" hidden="1" customHeight="1" x14ac:dyDescent="0.3">
      <c r="B74" s="4"/>
      <c r="J74" s="8"/>
      <c r="Q74" s="4"/>
    </row>
    <row r="75" spans="1:18" s="3" customFormat="1" ht="18" hidden="1" customHeight="1" x14ac:dyDescent="0.3">
      <c r="B75" s="4"/>
      <c r="J75" s="8"/>
      <c r="Q75" s="4"/>
    </row>
    <row r="76" spans="1:18" s="3" customFormat="1" ht="18" hidden="1" customHeight="1" x14ac:dyDescent="0.3">
      <c r="B76" s="4"/>
      <c r="E76" s="3" t="s">
        <v>170</v>
      </c>
      <c r="F76" s="3" t="s">
        <v>166</v>
      </c>
      <c r="J76" s="8"/>
      <c r="Q76" s="4"/>
    </row>
    <row r="77" spans="1:18" s="3" customFormat="1" ht="18" hidden="1" customHeight="1" x14ac:dyDescent="0.3">
      <c r="B77" s="4"/>
      <c r="E77" s="3" t="s">
        <v>171</v>
      </c>
      <c r="F77" s="3" t="s">
        <v>167</v>
      </c>
      <c r="J77" s="8"/>
      <c r="Q77" s="4"/>
    </row>
    <row r="78" spans="1:18" s="3" customFormat="1" ht="18" hidden="1" customHeight="1" x14ac:dyDescent="0.3">
      <c r="B78" s="4"/>
      <c r="F78" s="3" t="s">
        <v>168</v>
      </c>
      <c r="J78" s="8"/>
      <c r="Q78" s="4"/>
    </row>
    <row r="79" spans="1:18" s="3" customFormat="1" ht="18" hidden="1" customHeight="1" x14ac:dyDescent="0.3">
      <c r="B79" s="4"/>
      <c r="F79" s="3" t="s">
        <v>169</v>
      </c>
      <c r="J79" s="8"/>
      <c r="Q79" s="4"/>
    </row>
    <row r="80" spans="1:18" s="3" customFormat="1" ht="18" hidden="1" customHeight="1" x14ac:dyDescent="0.3">
      <c r="B80" s="4"/>
      <c r="J80" s="8"/>
      <c r="Q80" s="4"/>
    </row>
    <row r="81" spans="2:17" s="3" customFormat="1" ht="18" hidden="1" customHeight="1" x14ac:dyDescent="0.3">
      <c r="B81" s="4"/>
      <c r="J81" s="8"/>
      <c r="Q81" s="4"/>
    </row>
    <row r="82" spans="2:17" s="3" customFormat="1" ht="18" hidden="1" customHeight="1" x14ac:dyDescent="0.3">
      <c r="B82" s="4"/>
      <c r="J82" s="8"/>
      <c r="Q82" s="4"/>
    </row>
    <row r="83" spans="2:17" s="3" customFormat="1" ht="18" hidden="1" customHeight="1" x14ac:dyDescent="0.3">
      <c r="B83" s="4"/>
      <c r="J83" s="8"/>
      <c r="Q83" s="4"/>
    </row>
    <row r="84" spans="2:17" s="3" customFormat="1" ht="18" hidden="1" customHeight="1" x14ac:dyDescent="0.3">
      <c r="B84" s="4"/>
      <c r="J84" s="8"/>
      <c r="Q84" s="4"/>
    </row>
    <row r="85" spans="2:17" s="3" customFormat="1" ht="18" hidden="1" customHeight="1" x14ac:dyDescent="0.3">
      <c r="B85" s="4"/>
      <c r="J85" s="8"/>
      <c r="Q85" s="4"/>
    </row>
    <row r="86" spans="2:17" s="3" customFormat="1" ht="18" hidden="1" customHeight="1" x14ac:dyDescent="0.3">
      <c r="B86" s="4"/>
      <c r="J86" s="8"/>
      <c r="Q86" s="4"/>
    </row>
    <row r="87" spans="2:17" s="3" customFormat="1" ht="18" hidden="1" customHeight="1" x14ac:dyDescent="0.3">
      <c r="B87" s="4"/>
      <c r="J87" s="8"/>
      <c r="Q87" s="4"/>
    </row>
    <row r="88" spans="2:17" s="3" customFormat="1" ht="18" hidden="1" customHeight="1" x14ac:dyDescent="0.3">
      <c r="B88" s="4"/>
      <c r="J88" s="8"/>
      <c r="Q88" s="4"/>
    </row>
    <row r="89" spans="2:17" s="3" customFormat="1" ht="18" hidden="1" customHeight="1" x14ac:dyDescent="0.3">
      <c r="B89" s="4"/>
      <c r="J89" s="8"/>
      <c r="Q89" s="4"/>
    </row>
    <row r="90" spans="2:17" s="3" customFormat="1" ht="18" hidden="1" customHeight="1" x14ac:dyDescent="0.3">
      <c r="B90" s="4"/>
      <c r="J90" s="8"/>
      <c r="Q90" s="4"/>
    </row>
    <row r="91" spans="2:17" s="3" customFormat="1" ht="18" hidden="1" customHeight="1" x14ac:dyDescent="0.3">
      <c r="B91" s="4"/>
      <c r="J91" s="8"/>
      <c r="Q91" s="4"/>
    </row>
    <row r="92" spans="2:17" s="3" customFormat="1" ht="18" hidden="1" customHeight="1" x14ac:dyDescent="0.3">
      <c r="B92" s="4"/>
      <c r="J92" s="8"/>
      <c r="Q92" s="4"/>
    </row>
    <row r="93" spans="2:17" s="3" customFormat="1" ht="18" hidden="1" customHeight="1" x14ac:dyDescent="0.3">
      <c r="B93" s="4"/>
      <c r="J93" s="8"/>
      <c r="Q93" s="4"/>
    </row>
    <row r="94" spans="2:17" s="3" customFormat="1" ht="18" hidden="1" customHeight="1" x14ac:dyDescent="0.3">
      <c r="B94" s="4"/>
      <c r="J94" s="8"/>
      <c r="Q94" s="4"/>
    </row>
    <row r="95" spans="2:17" s="3" customFormat="1" ht="18" hidden="1" customHeight="1" x14ac:dyDescent="0.3">
      <c r="B95" s="4"/>
      <c r="J95" s="8"/>
      <c r="Q95" s="4"/>
    </row>
    <row r="96" spans="2:17" s="3" customFormat="1" ht="18" hidden="1" customHeight="1" x14ac:dyDescent="0.3">
      <c r="B96" s="4"/>
      <c r="J96" s="8"/>
      <c r="Q96" s="4"/>
    </row>
    <row r="97" spans="2:17" s="3" customFormat="1" ht="18" hidden="1" customHeight="1" x14ac:dyDescent="0.3">
      <c r="B97" s="4"/>
      <c r="J97" s="8"/>
      <c r="Q97" s="4"/>
    </row>
    <row r="98" spans="2:17" s="3" customFormat="1" ht="18" hidden="1" customHeight="1" x14ac:dyDescent="0.3">
      <c r="B98" s="4"/>
      <c r="J98" s="8"/>
      <c r="Q98" s="4"/>
    </row>
    <row r="99" spans="2:17" s="3" customFormat="1" ht="18" hidden="1" customHeight="1" x14ac:dyDescent="0.3">
      <c r="B99" s="4"/>
      <c r="J99" s="8"/>
      <c r="Q99" s="4"/>
    </row>
    <row r="100" spans="2:17" s="3" customFormat="1" ht="18" hidden="1" customHeight="1" x14ac:dyDescent="0.3">
      <c r="B100" s="4"/>
      <c r="J100" s="8"/>
      <c r="Q100" s="4"/>
    </row>
    <row r="101" spans="2:17" s="3" customFormat="1" ht="18" hidden="1" customHeight="1" x14ac:dyDescent="0.3">
      <c r="B101" s="4"/>
      <c r="J101" s="8"/>
      <c r="Q101" s="4"/>
    </row>
    <row r="102" spans="2:17" s="3" customFormat="1" ht="18" hidden="1" customHeight="1" x14ac:dyDescent="0.3">
      <c r="B102" s="4"/>
      <c r="J102" s="8"/>
      <c r="Q102" s="4"/>
    </row>
    <row r="103" spans="2:17" s="3" customFormat="1" ht="18" hidden="1" customHeight="1" x14ac:dyDescent="0.3">
      <c r="B103" s="4"/>
      <c r="J103" s="8"/>
      <c r="Q103" s="4"/>
    </row>
    <row r="104" spans="2:17" s="3" customFormat="1" ht="18" hidden="1" customHeight="1" x14ac:dyDescent="0.3">
      <c r="B104" s="4"/>
      <c r="J104" s="8"/>
      <c r="Q104" s="4"/>
    </row>
    <row r="105" spans="2:17" s="3" customFormat="1" ht="18" hidden="1" customHeight="1" x14ac:dyDescent="0.3">
      <c r="B105" s="4"/>
      <c r="J105" s="8"/>
      <c r="Q105" s="4"/>
    </row>
    <row r="106" spans="2:17" s="3" customFormat="1" ht="18" hidden="1" customHeight="1" x14ac:dyDescent="0.3">
      <c r="B106" s="4"/>
      <c r="J106" s="8"/>
      <c r="Q106" s="4"/>
    </row>
    <row r="107" spans="2:17" s="3" customFormat="1" ht="18" hidden="1" customHeight="1" x14ac:dyDescent="0.3">
      <c r="B107" s="4"/>
      <c r="J107" s="8"/>
      <c r="Q107" s="4"/>
    </row>
    <row r="108" spans="2:17" s="3" customFormat="1" ht="18" hidden="1" customHeight="1" x14ac:dyDescent="0.3">
      <c r="B108" s="4"/>
      <c r="J108" s="8"/>
      <c r="Q108" s="4"/>
    </row>
    <row r="109" spans="2:17" s="3" customFormat="1" ht="18" hidden="1" customHeight="1" x14ac:dyDescent="0.3">
      <c r="B109" s="4"/>
      <c r="J109" s="8"/>
      <c r="Q109" s="4"/>
    </row>
    <row r="110" spans="2:17" s="3" customFormat="1" ht="18" hidden="1" customHeight="1" x14ac:dyDescent="0.3">
      <c r="B110" s="4"/>
      <c r="J110" s="8"/>
      <c r="Q110" s="4"/>
    </row>
    <row r="111" spans="2:17" s="3" customFormat="1" ht="18" hidden="1" customHeight="1" x14ac:dyDescent="0.3">
      <c r="B111" s="4"/>
      <c r="J111" s="8"/>
      <c r="Q111" s="4"/>
    </row>
    <row r="112" spans="2:17" s="3" customFormat="1" ht="18" hidden="1" customHeight="1" x14ac:dyDescent="0.3">
      <c r="B112" s="4"/>
      <c r="J112" s="8"/>
      <c r="Q112" s="4"/>
    </row>
    <row r="113" spans="2:17" s="3" customFormat="1" ht="18" hidden="1" customHeight="1" x14ac:dyDescent="0.3">
      <c r="B113" s="4"/>
      <c r="J113" s="8"/>
      <c r="Q113" s="4"/>
    </row>
    <row r="114" spans="2:17" s="3" customFormat="1" ht="18" hidden="1" customHeight="1" x14ac:dyDescent="0.3">
      <c r="B114" s="4"/>
      <c r="J114" s="8"/>
      <c r="Q114" s="4"/>
    </row>
    <row r="115" spans="2:17" s="3" customFormat="1" ht="18" hidden="1" customHeight="1" x14ac:dyDescent="0.3">
      <c r="B115" s="4"/>
      <c r="J115" s="8"/>
      <c r="Q115" s="4"/>
    </row>
    <row r="116" spans="2:17" s="3" customFormat="1" ht="18" hidden="1" customHeight="1" x14ac:dyDescent="0.3">
      <c r="B116" s="4"/>
      <c r="J116" s="8"/>
      <c r="Q116" s="4"/>
    </row>
    <row r="117" spans="2:17" s="3" customFormat="1" ht="18" hidden="1" customHeight="1" x14ac:dyDescent="0.3">
      <c r="B117" s="4"/>
      <c r="J117" s="8"/>
      <c r="Q117" s="4"/>
    </row>
    <row r="118" spans="2:17" s="3" customFormat="1" ht="18" hidden="1" customHeight="1" x14ac:dyDescent="0.3">
      <c r="B118" s="4"/>
      <c r="J118" s="8"/>
      <c r="Q118" s="4"/>
    </row>
    <row r="119" spans="2:17" s="3" customFormat="1" ht="18" hidden="1" customHeight="1" x14ac:dyDescent="0.3">
      <c r="B119" s="4"/>
      <c r="J119" s="8"/>
      <c r="Q119" s="4"/>
    </row>
    <row r="120" spans="2:17" s="3" customFormat="1" ht="18" hidden="1" customHeight="1" x14ac:dyDescent="0.3">
      <c r="B120" s="4"/>
      <c r="J120" s="8"/>
      <c r="Q120" s="4"/>
    </row>
    <row r="121" spans="2:17" s="3" customFormat="1" ht="18" hidden="1" customHeight="1" x14ac:dyDescent="0.3">
      <c r="B121" s="4"/>
      <c r="J121" s="8"/>
      <c r="Q121" s="4"/>
    </row>
    <row r="122" spans="2:17" s="3" customFormat="1" ht="18" hidden="1" customHeight="1" x14ac:dyDescent="0.3">
      <c r="B122" s="4"/>
      <c r="J122" s="8"/>
      <c r="Q122" s="4"/>
    </row>
    <row r="123" spans="2:17" s="3" customFormat="1" ht="18" hidden="1" customHeight="1" x14ac:dyDescent="0.3">
      <c r="B123" s="4"/>
      <c r="J123" s="8"/>
      <c r="Q123" s="4"/>
    </row>
    <row r="124" spans="2:17" s="3" customFormat="1" ht="18" hidden="1" customHeight="1" x14ac:dyDescent="0.3">
      <c r="B124" s="4"/>
      <c r="J124" s="8"/>
      <c r="Q124" s="4"/>
    </row>
    <row r="125" spans="2:17" s="3" customFormat="1" ht="18" hidden="1" customHeight="1" x14ac:dyDescent="0.3">
      <c r="B125" s="4"/>
      <c r="J125" s="8"/>
      <c r="Q125" s="4"/>
    </row>
    <row r="126" spans="2:17" s="3" customFormat="1" ht="18" hidden="1" customHeight="1" x14ac:dyDescent="0.3">
      <c r="B126" s="4"/>
      <c r="J126" s="8"/>
      <c r="Q126" s="4"/>
    </row>
    <row r="127" spans="2:17" s="3" customFormat="1" ht="18" hidden="1" customHeight="1" x14ac:dyDescent="0.3">
      <c r="B127" s="4"/>
      <c r="J127" s="8"/>
      <c r="Q127" s="4"/>
    </row>
    <row r="128" spans="2:17" s="3" customFormat="1" ht="18" hidden="1" customHeight="1" x14ac:dyDescent="0.3">
      <c r="B128" s="4"/>
      <c r="J128" s="8"/>
      <c r="Q128" s="4"/>
    </row>
    <row r="129" spans="2:17" s="3" customFormat="1" ht="18" hidden="1" customHeight="1" x14ac:dyDescent="0.3">
      <c r="B129" s="4"/>
      <c r="J129" s="8"/>
      <c r="Q129" s="4"/>
    </row>
    <row r="130" spans="2:17" s="3" customFormat="1" ht="18" hidden="1" customHeight="1" x14ac:dyDescent="0.3">
      <c r="B130" s="4"/>
      <c r="J130" s="8"/>
      <c r="Q130" s="4"/>
    </row>
    <row r="131" spans="2:17" s="3" customFormat="1" ht="18" hidden="1" customHeight="1" x14ac:dyDescent="0.3">
      <c r="B131" s="4"/>
      <c r="J131" s="8"/>
      <c r="Q131" s="4"/>
    </row>
    <row r="132" spans="2:17" s="3" customFormat="1" ht="18" hidden="1" customHeight="1" x14ac:dyDescent="0.3">
      <c r="B132" s="4"/>
      <c r="J132" s="8"/>
      <c r="Q132" s="4"/>
    </row>
    <row r="133" spans="2:17" s="3" customFormat="1" ht="18" hidden="1" customHeight="1" x14ac:dyDescent="0.3">
      <c r="B133" s="4"/>
      <c r="J133" s="8"/>
      <c r="Q133" s="4"/>
    </row>
    <row r="134" spans="2:17" s="3" customFormat="1" ht="18" hidden="1" customHeight="1" x14ac:dyDescent="0.3">
      <c r="B134" s="4"/>
      <c r="J134" s="8"/>
      <c r="Q134" s="4"/>
    </row>
    <row r="135" spans="2:17" s="3" customFormat="1" ht="18" hidden="1" customHeight="1" x14ac:dyDescent="0.3">
      <c r="B135" s="4"/>
      <c r="J135" s="8"/>
      <c r="Q135" s="4"/>
    </row>
    <row r="136" spans="2:17" s="3" customFormat="1" ht="18" hidden="1" customHeight="1" x14ac:dyDescent="0.3">
      <c r="B136" s="4"/>
      <c r="J136" s="8"/>
      <c r="Q136" s="4"/>
    </row>
    <row r="137" spans="2:17" s="3" customFormat="1" ht="18" hidden="1" customHeight="1" x14ac:dyDescent="0.3">
      <c r="B137" s="4"/>
      <c r="J137" s="8"/>
      <c r="Q137" s="4"/>
    </row>
    <row r="138" spans="2:17" hidden="1" x14ac:dyDescent="0.3"/>
    <row r="139" spans="2:17" hidden="1" x14ac:dyDescent="0.3"/>
    <row r="140" spans="2:17" hidden="1" x14ac:dyDescent="0.3"/>
    <row r="141" spans="2:17" ht="16.95" hidden="1" customHeight="1" x14ac:dyDescent="0.3"/>
    <row r="142" spans="2:17" hidden="1" x14ac:dyDescent="0.3"/>
    <row r="143" spans="2:17" hidden="1" x14ac:dyDescent="0.3"/>
    <row r="144" spans="2:17" hidden="1" x14ac:dyDescent="0.3"/>
    <row r="145" hidden="1" x14ac:dyDescent="0.3"/>
    <row r="146" hidden="1" x14ac:dyDescent="0.3"/>
    <row r="147" ht="2.4" hidden="1" customHeight="1" x14ac:dyDescent="0.3"/>
    <row r="148" hidden="1" x14ac:dyDescent="0.3"/>
    <row r="149" hidden="1" x14ac:dyDescent="0.3"/>
    <row r="150" hidden="1" x14ac:dyDescent="0.3"/>
    <row r="151" hidden="1" x14ac:dyDescent="0.3"/>
    <row r="152" hidden="1" x14ac:dyDescent="0.3"/>
    <row r="153" hidden="1" x14ac:dyDescent="0.3"/>
    <row r="154" hidden="1" x14ac:dyDescent="0.3"/>
    <row r="155" hidden="1" x14ac:dyDescent="0.3"/>
    <row r="156" hidden="1" x14ac:dyDescent="0.3"/>
    <row r="157" hidden="1" x14ac:dyDescent="0.3"/>
    <row r="158" hidden="1" x14ac:dyDescent="0.3"/>
  </sheetData>
  <sheetProtection password="DAF7" sheet="1" objects="1" scenarios="1" formatColumns="0"/>
  <customSheetViews>
    <customSheetView guid="{36D6D7AF-C7A1-488E-A59F-76748FA0B979}">
      <selection activeCell="H51" sqref="H51"/>
      <pageMargins left="0.2" right="0.2" top="0.25" bottom="0" header="0.3" footer="0.3"/>
      <pageSetup paperSize="5" orientation="landscape" r:id="rId1"/>
    </customSheetView>
  </customSheetViews>
  <mergeCells count="4">
    <mergeCell ref="B2:C2"/>
    <mergeCell ref="A4:G4"/>
    <mergeCell ref="E6:F6"/>
    <mergeCell ref="B5:R5"/>
  </mergeCells>
  <dataValidations count="2">
    <dataValidation type="list" allowBlank="1" showInputMessage="1" showErrorMessage="1" sqref="E8:E72" xr:uid="{00000000-0002-0000-0100-000000000000}">
      <formula1>$E$76:$E$77</formula1>
    </dataValidation>
    <dataValidation type="list" allowBlank="1" showInputMessage="1" showErrorMessage="1" sqref="F8:F9 F10:F72" xr:uid="{00000000-0002-0000-0100-000001000000}">
      <formula1>$F$76:$F$79</formula1>
    </dataValidation>
  </dataValidations>
  <pageMargins left="0.5" right="0.2" top="0.25" bottom="0.25" header="0.3" footer="0.3"/>
  <pageSetup paperSize="5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</sheetPr>
  <dimension ref="A1:X60"/>
  <sheetViews>
    <sheetView workbookViewId="0">
      <selection activeCell="C6" sqref="C6:V6"/>
    </sheetView>
  </sheetViews>
  <sheetFormatPr defaultColWidth="0" defaultRowHeight="14.4" zeroHeight="1" x14ac:dyDescent="0.3"/>
  <cols>
    <col min="1" max="1" width="0.6640625" style="5" customWidth="1"/>
    <col min="2" max="2" width="3.664062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2:23" ht="6" customHeight="1" x14ac:dyDescent="0.3">
      <c r="B3" s="13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13"/>
    </row>
    <row r="4" spans="2:23" ht="34.5" customHeight="1" x14ac:dyDescent="0.3">
      <c r="B4" s="13"/>
      <c r="C4" s="417" t="str">
        <f>'School Data'!B21</f>
        <v>જિલ્લા પંચાયત શિક્ષણ સમિતિ, અમદાવાદ</v>
      </c>
      <c r="D4" s="417"/>
      <c r="E4" s="417"/>
      <c r="F4" s="417"/>
      <c r="G4" s="417"/>
      <c r="H4" s="417"/>
      <c r="I4" s="417"/>
      <c r="J4" s="417"/>
      <c r="K4" s="417"/>
      <c r="L4" s="417"/>
      <c r="M4" s="417"/>
      <c r="N4" s="417"/>
      <c r="O4" s="417"/>
      <c r="P4" s="417"/>
      <c r="Q4" s="417"/>
      <c r="R4" s="417"/>
      <c r="S4" s="417"/>
      <c r="T4" s="417"/>
      <c r="U4" s="417"/>
      <c r="V4" s="417"/>
      <c r="W4" s="13"/>
    </row>
    <row r="5" spans="2:23" ht="8.4" customHeight="1" x14ac:dyDescent="0.3">
      <c r="B5" s="13"/>
      <c r="C5" s="406"/>
      <c r="D5" s="406"/>
      <c r="E5" s="406"/>
      <c r="F5" s="406"/>
      <c r="G5" s="406"/>
      <c r="H5" s="406"/>
      <c r="I5" s="406"/>
      <c r="J5" s="406"/>
      <c r="K5" s="406"/>
      <c r="L5" s="406"/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13"/>
    </row>
    <row r="6" spans="2:23" ht="27" customHeight="1" x14ac:dyDescent="0.3">
      <c r="B6" s="214"/>
      <c r="C6" s="419" t="s">
        <v>1</v>
      </c>
      <c r="D6" s="419"/>
      <c r="E6" s="419"/>
      <c r="F6" s="419"/>
      <c r="G6" s="419"/>
      <c r="H6" s="419"/>
      <c r="I6" s="419"/>
      <c r="J6" s="419"/>
      <c r="K6" s="419"/>
      <c r="L6" s="419"/>
      <c r="M6" s="419"/>
      <c r="N6" s="419"/>
      <c r="O6" s="419"/>
      <c r="P6" s="419"/>
      <c r="Q6" s="419"/>
      <c r="R6" s="419"/>
      <c r="S6" s="419"/>
      <c r="T6" s="419"/>
      <c r="U6" s="419"/>
      <c r="V6" s="419"/>
      <c r="W6" s="214"/>
    </row>
    <row r="7" spans="2:23" ht="17.399999999999999" customHeight="1" x14ac:dyDescent="0.3">
      <c r="B7" s="214"/>
      <c r="C7" s="420" t="s">
        <v>206</v>
      </c>
      <c r="D7" s="420"/>
      <c r="E7" s="420"/>
      <c r="F7" s="420"/>
      <c r="G7" s="420"/>
      <c r="H7" s="420"/>
      <c r="I7" s="420"/>
      <c r="J7" s="420"/>
      <c r="K7" s="420"/>
      <c r="L7" s="420"/>
      <c r="M7" s="420"/>
      <c r="N7" s="420"/>
      <c r="O7" s="420"/>
      <c r="P7" s="420"/>
      <c r="Q7" s="420"/>
      <c r="R7" s="420"/>
      <c r="S7" s="420"/>
      <c r="T7" s="420"/>
      <c r="U7" s="420"/>
      <c r="V7" s="420"/>
      <c r="W7" s="214"/>
    </row>
    <row r="8" spans="2:23" ht="33.6" customHeight="1" x14ac:dyDescent="0.3">
      <c r="B8" s="13"/>
      <c r="C8" s="407" t="s">
        <v>4</v>
      </c>
      <c r="D8" s="407"/>
      <c r="E8" s="407"/>
      <c r="F8" s="407"/>
      <c r="G8" s="407"/>
      <c r="H8" s="407"/>
      <c r="I8" s="407"/>
      <c r="J8" s="407"/>
      <c r="K8" s="407"/>
      <c r="L8" s="407"/>
      <c r="M8" s="407"/>
      <c r="N8" s="407"/>
      <c r="O8" s="407"/>
      <c r="P8" s="407"/>
      <c r="Q8" s="407"/>
      <c r="R8" s="407"/>
      <c r="S8" s="407"/>
      <c r="T8" s="407"/>
      <c r="U8" s="407"/>
      <c r="V8" s="407"/>
      <c r="W8" s="13"/>
    </row>
    <row r="9" spans="2:23" ht="27" customHeight="1" x14ac:dyDescent="0.3">
      <c r="B9" s="13"/>
      <c r="C9" s="11"/>
      <c r="D9" s="11"/>
      <c r="E9" s="11"/>
      <c r="F9" s="11"/>
      <c r="G9" s="11"/>
      <c r="H9" s="11"/>
      <c r="I9" s="11"/>
      <c r="J9" s="420" t="s">
        <v>207</v>
      </c>
      <c r="K9" s="420"/>
      <c r="L9" s="420"/>
      <c r="M9" s="420"/>
      <c r="N9" s="11"/>
      <c r="O9" s="11"/>
      <c r="P9" s="11"/>
      <c r="Q9" s="11"/>
      <c r="R9" s="11"/>
      <c r="S9" s="11"/>
      <c r="T9" s="11"/>
      <c r="U9" s="11"/>
      <c r="V9" s="11"/>
      <c r="W9" s="13"/>
    </row>
    <row r="10" spans="2:23" ht="22.95" customHeight="1" x14ac:dyDescent="0.3">
      <c r="B10" s="13"/>
      <c r="C10" s="12"/>
      <c r="D10" s="12"/>
      <c r="E10" s="12"/>
      <c r="F10" s="12"/>
      <c r="G10" s="12"/>
      <c r="H10" s="12"/>
      <c r="I10" s="418" t="s">
        <v>2</v>
      </c>
      <c r="J10" s="418"/>
      <c r="K10" s="418"/>
      <c r="L10" s="15">
        <f>'School Data'!B23</f>
        <v>7</v>
      </c>
      <c r="M10" s="15" t="str">
        <f>'School Data'!B24</f>
        <v>-</v>
      </c>
      <c r="N10" s="12"/>
      <c r="O10" s="12"/>
      <c r="P10" s="12"/>
      <c r="Q10" s="12"/>
      <c r="R10" s="12"/>
      <c r="S10" s="12"/>
      <c r="T10" s="12"/>
      <c r="U10" s="12"/>
      <c r="V10" s="12"/>
      <c r="W10" s="13"/>
    </row>
    <row r="11" spans="2:23" ht="6" customHeight="1" x14ac:dyDescent="0.3">
      <c r="B11" s="13"/>
      <c r="C11" s="12"/>
      <c r="D11" s="12"/>
      <c r="E11" s="12"/>
      <c r="F11" s="12"/>
      <c r="G11" s="12"/>
      <c r="H11" s="12"/>
      <c r="I11" s="14"/>
      <c r="J11" s="14"/>
      <c r="K11" s="14"/>
      <c r="L11" s="16"/>
      <c r="M11" s="16"/>
      <c r="N11" s="12"/>
      <c r="O11" s="12"/>
      <c r="P11" s="12"/>
      <c r="Q11" s="12"/>
      <c r="R11" s="12"/>
      <c r="S11" s="12"/>
      <c r="T11" s="12"/>
      <c r="U11" s="12"/>
      <c r="V11" s="12"/>
      <c r="W11" s="13"/>
    </row>
    <row r="12" spans="2:23" ht="18" x14ac:dyDescent="0.3">
      <c r="B12" s="13"/>
      <c r="C12" s="20"/>
      <c r="D12" s="21"/>
      <c r="E12" s="21"/>
      <c r="F12" s="21"/>
      <c r="G12" s="20"/>
      <c r="H12" s="16"/>
      <c r="I12" s="418" t="s">
        <v>103</v>
      </c>
      <c r="J12" s="418"/>
      <c r="K12" s="423" t="str">
        <f>'School Data'!B25</f>
        <v>2025-26</v>
      </c>
      <c r="L12" s="423"/>
      <c r="M12" s="423"/>
      <c r="N12" s="22"/>
      <c r="O12" s="14"/>
      <c r="P12" s="14"/>
      <c r="Q12" s="14"/>
      <c r="R12" s="23"/>
      <c r="S12" s="23"/>
      <c r="T12" s="23"/>
      <c r="U12" s="23"/>
      <c r="V12" s="23"/>
      <c r="W12" s="13"/>
    </row>
    <row r="13" spans="2:23" ht="9" customHeight="1" x14ac:dyDescent="0.3">
      <c r="B13" s="13"/>
      <c r="C13" s="406"/>
      <c r="D13" s="406"/>
      <c r="E13" s="406"/>
      <c r="F13" s="406"/>
      <c r="G13" s="406"/>
      <c r="H13" s="406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406"/>
      <c r="T13" s="406"/>
      <c r="U13" s="406"/>
      <c r="V13" s="406"/>
      <c r="W13" s="13"/>
    </row>
    <row r="14" spans="2:23" ht="27" customHeight="1" x14ac:dyDescent="0.3">
      <c r="B14" s="13"/>
      <c r="C14" s="409" t="s">
        <v>6</v>
      </c>
      <c r="D14" s="409"/>
      <c r="E14" s="6" t="s">
        <v>5</v>
      </c>
      <c r="F14" s="410" t="str">
        <f>'School Data'!B22</f>
        <v>ચાંગોદર પે સે શાળા</v>
      </c>
      <c r="G14" s="410"/>
      <c r="H14" s="410"/>
      <c r="I14" s="410"/>
      <c r="J14" s="410"/>
      <c r="K14" s="410"/>
      <c r="L14" s="410"/>
      <c r="M14" s="410"/>
      <c r="N14" s="410"/>
      <c r="O14" s="410"/>
      <c r="P14" s="410"/>
      <c r="Q14" s="410"/>
      <c r="R14" s="410"/>
      <c r="S14" s="410"/>
      <c r="T14" s="410"/>
      <c r="U14" s="410"/>
      <c r="V14" s="410"/>
      <c r="W14" s="13"/>
    </row>
    <row r="15" spans="2:23" ht="27" customHeight="1" x14ac:dyDescent="0.3">
      <c r="B15" s="13"/>
      <c r="C15" s="409" t="s">
        <v>7</v>
      </c>
      <c r="D15" s="409"/>
      <c r="E15" s="6" t="s">
        <v>5</v>
      </c>
      <c r="F15" s="408" t="str">
        <f>'School Data'!B26</f>
        <v>ચાંગોદર</v>
      </c>
      <c r="G15" s="408"/>
      <c r="H15" s="408"/>
      <c r="I15" s="408"/>
      <c r="J15" s="408"/>
      <c r="K15" s="408"/>
      <c r="L15" s="408"/>
      <c r="M15" s="408"/>
      <c r="N15" s="408"/>
      <c r="O15" s="408"/>
      <c r="P15" s="408"/>
      <c r="Q15" s="408"/>
      <c r="R15" s="408"/>
      <c r="S15" s="408"/>
      <c r="T15" s="408"/>
      <c r="U15" s="408"/>
      <c r="V15" s="408"/>
      <c r="W15" s="13"/>
    </row>
    <row r="16" spans="2:23" ht="27" customHeight="1" x14ac:dyDescent="0.3">
      <c r="B16" s="13"/>
      <c r="C16" s="409" t="s">
        <v>8</v>
      </c>
      <c r="D16" s="409"/>
      <c r="E16" s="6" t="s">
        <v>5</v>
      </c>
      <c r="F16" s="408" t="str">
        <f>'School Data'!B27</f>
        <v>સાણંદ</v>
      </c>
      <c r="G16" s="408"/>
      <c r="H16" s="408"/>
      <c r="I16" s="408"/>
      <c r="J16" s="408"/>
      <c r="K16" s="408"/>
      <c r="L16" s="408"/>
      <c r="M16" s="408"/>
      <c r="N16" s="408"/>
      <c r="O16" s="408"/>
      <c r="P16" s="408"/>
      <c r="Q16" s="408"/>
      <c r="R16" s="408"/>
      <c r="S16" s="408"/>
      <c r="T16" s="408"/>
      <c r="U16" s="408"/>
      <c r="V16" s="408"/>
      <c r="W16" s="13"/>
    </row>
    <row r="17" spans="2:23" ht="27" customHeight="1" x14ac:dyDescent="0.3">
      <c r="B17" s="13"/>
      <c r="C17" s="409" t="s">
        <v>9</v>
      </c>
      <c r="D17" s="409"/>
      <c r="E17" s="6" t="s">
        <v>5</v>
      </c>
      <c r="F17" s="408" t="str">
        <f>'School Data'!B28</f>
        <v>અમદાવાદ</v>
      </c>
      <c r="G17" s="408"/>
      <c r="H17" s="408"/>
      <c r="I17" s="408"/>
      <c r="J17" s="408"/>
      <c r="K17" s="408"/>
      <c r="L17" s="408"/>
      <c r="M17" s="408"/>
      <c r="N17" s="408"/>
      <c r="O17" s="408"/>
      <c r="P17" s="408"/>
      <c r="Q17" s="408"/>
      <c r="R17" s="408"/>
      <c r="S17" s="408"/>
      <c r="T17" s="408"/>
      <c r="U17" s="408"/>
      <c r="V17" s="408"/>
      <c r="W17" s="13"/>
    </row>
    <row r="18" spans="2:23" ht="27" customHeight="1" x14ac:dyDescent="0.3">
      <c r="B18" s="13"/>
      <c r="C18" s="409" t="s">
        <v>10</v>
      </c>
      <c r="D18" s="409"/>
      <c r="E18" s="6" t="s">
        <v>5</v>
      </c>
      <c r="F18" s="408" t="str">
        <f>'School Data'!B29</f>
        <v>ચાંગોદર</v>
      </c>
      <c r="G18" s="408"/>
      <c r="H18" s="408"/>
      <c r="I18" s="408"/>
      <c r="J18" s="408"/>
      <c r="K18" s="408"/>
      <c r="L18" s="408"/>
      <c r="M18" s="408"/>
      <c r="N18" s="408"/>
      <c r="O18" s="408"/>
      <c r="P18" s="408"/>
      <c r="Q18" s="408"/>
      <c r="R18" s="408"/>
      <c r="S18" s="408"/>
      <c r="T18" s="408"/>
      <c r="U18" s="408"/>
      <c r="V18" s="408"/>
      <c r="W18" s="13"/>
    </row>
    <row r="19" spans="2:23" ht="27" customHeight="1" x14ac:dyDescent="0.3">
      <c r="B19" s="13"/>
      <c r="C19" s="409" t="s">
        <v>164</v>
      </c>
      <c r="D19" s="409"/>
      <c r="E19" s="6" t="s">
        <v>5</v>
      </c>
      <c r="F19" s="424" t="str">
        <f>'School Data'!B30</f>
        <v>-</v>
      </c>
      <c r="G19" s="408"/>
      <c r="H19" s="408"/>
      <c r="I19" s="408"/>
      <c r="J19" s="408"/>
      <c r="K19" s="408"/>
      <c r="L19" s="408"/>
      <c r="M19" s="408"/>
      <c r="N19" s="408"/>
      <c r="O19" s="408"/>
      <c r="P19" s="408"/>
      <c r="Q19" s="408"/>
      <c r="R19" s="408"/>
      <c r="S19" s="408"/>
      <c r="T19" s="408"/>
      <c r="U19" s="408"/>
      <c r="V19" s="408"/>
      <c r="W19" s="13"/>
    </row>
    <row r="20" spans="2:23" ht="27" customHeight="1" x14ac:dyDescent="0.3">
      <c r="B20" s="13"/>
      <c r="C20" s="409" t="s">
        <v>115</v>
      </c>
      <c r="D20" s="409"/>
      <c r="E20" s="6" t="s">
        <v>5</v>
      </c>
      <c r="F20" s="408" t="str">
        <f>'School Data'!B31</f>
        <v>હિતેશભાઇ પી આહજોલિયા</v>
      </c>
      <c r="G20" s="408"/>
      <c r="H20" s="408"/>
      <c r="I20" s="408"/>
      <c r="J20" s="408"/>
      <c r="K20" s="408"/>
      <c r="L20" s="408"/>
      <c r="M20" s="408"/>
      <c r="N20" s="408"/>
      <c r="O20" s="408"/>
      <c r="P20" s="408"/>
      <c r="Q20" s="408"/>
      <c r="R20" s="408"/>
      <c r="S20" s="408"/>
      <c r="T20" s="408"/>
      <c r="U20" s="408"/>
      <c r="V20" s="408"/>
      <c r="W20" s="13"/>
    </row>
    <row r="21" spans="2:23" ht="27" customHeight="1" x14ac:dyDescent="0.3">
      <c r="B21" s="13"/>
      <c r="C21" s="409" t="s">
        <v>95</v>
      </c>
      <c r="D21" s="409"/>
      <c r="E21" s="6" t="s">
        <v>5</v>
      </c>
      <c r="F21" s="408" t="str">
        <f>'School Data'!B32</f>
        <v>ચાંગોદર</v>
      </c>
      <c r="G21" s="408"/>
      <c r="H21" s="408"/>
      <c r="I21" s="408"/>
      <c r="J21" s="408"/>
      <c r="K21" s="408"/>
      <c r="L21" s="408"/>
      <c r="M21" s="408"/>
      <c r="N21" s="408"/>
      <c r="O21" s="408"/>
      <c r="P21" s="408"/>
      <c r="Q21" s="408"/>
      <c r="R21" s="408"/>
      <c r="S21" s="408"/>
      <c r="T21" s="408"/>
      <c r="U21" s="408"/>
      <c r="V21" s="408"/>
      <c r="W21" s="13"/>
    </row>
    <row r="22" spans="2:23" ht="9" customHeight="1" x14ac:dyDescent="0.3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spans="2:23" ht="18.75" customHeight="1" x14ac:dyDescent="0.3">
      <c r="B23" s="13"/>
      <c r="C23" s="411" t="s">
        <v>20</v>
      </c>
      <c r="D23" s="428" t="s">
        <v>224</v>
      </c>
      <c r="E23" s="429"/>
      <c r="F23" s="430"/>
      <c r="G23" s="425" t="s">
        <v>225</v>
      </c>
      <c r="H23" s="426"/>
      <c r="I23" s="426"/>
      <c r="J23" s="426"/>
      <c r="K23" s="426"/>
      <c r="L23" s="426"/>
      <c r="M23" s="426"/>
      <c r="N23" s="426"/>
      <c r="O23" s="426"/>
      <c r="P23" s="426"/>
      <c r="Q23" s="426"/>
      <c r="R23" s="426"/>
      <c r="S23" s="426"/>
      <c r="T23" s="426"/>
      <c r="U23" s="427"/>
      <c r="V23" s="411" t="s">
        <v>226</v>
      </c>
      <c r="W23" s="13"/>
    </row>
    <row r="24" spans="2:23" ht="18.75" customHeight="1" x14ac:dyDescent="0.3">
      <c r="B24" s="13"/>
      <c r="C24" s="412"/>
      <c r="D24" s="414" t="s">
        <v>16</v>
      </c>
      <c r="E24" s="415"/>
      <c r="F24" s="416"/>
      <c r="G24" s="425" t="s">
        <v>11</v>
      </c>
      <c r="H24" s="426"/>
      <c r="I24" s="427"/>
      <c r="J24" s="425" t="s">
        <v>12</v>
      </c>
      <c r="K24" s="426"/>
      <c r="L24" s="427"/>
      <c r="M24" s="425" t="s">
        <v>13</v>
      </c>
      <c r="N24" s="426"/>
      <c r="O24" s="427"/>
      <c r="P24" s="425" t="s">
        <v>14</v>
      </c>
      <c r="Q24" s="426"/>
      <c r="R24" s="427"/>
      <c r="S24" s="425" t="s">
        <v>15</v>
      </c>
      <c r="T24" s="426"/>
      <c r="U24" s="427"/>
      <c r="V24" s="412"/>
      <c r="W24" s="13"/>
    </row>
    <row r="25" spans="2:23" ht="31.8" x14ac:dyDescent="0.3">
      <c r="B25" s="13"/>
      <c r="C25" s="413"/>
      <c r="D25" s="24" t="s">
        <v>17</v>
      </c>
      <c r="E25" s="24" t="s">
        <v>18</v>
      </c>
      <c r="F25" s="24" t="s">
        <v>19</v>
      </c>
      <c r="G25" s="24" t="s">
        <v>17</v>
      </c>
      <c r="H25" s="24" t="s">
        <v>18</v>
      </c>
      <c r="I25" s="24" t="s">
        <v>19</v>
      </c>
      <c r="J25" s="24" t="s">
        <v>17</v>
      </c>
      <c r="K25" s="24" t="s">
        <v>18</v>
      </c>
      <c r="L25" s="24" t="s">
        <v>19</v>
      </c>
      <c r="M25" s="24" t="s">
        <v>17</v>
      </c>
      <c r="N25" s="24" t="s">
        <v>18</v>
      </c>
      <c r="O25" s="24" t="s">
        <v>19</v>
      </c>
      <c r="P25" s="24" t="s">
        <v>17</v>
      </c>
      <c r="Q25" s="24" t="s">
        <v>18</v>
      </c>
      <c r="R25" s="24" t="s">
        <v>19</v>
      </c>
      <c r="S25" s="24" t="s">
        <v>17</v>
      </c>
      <c r="T25" s="24" t="s">
        <v>18</v>
      </c>
      <c r="U25" s="24" t="s">
        <v>19</v>
      </c>
      <c r="V25" s="413"/>
      <c r="W25" s="13"/>
    </row>
    <row r="26" spans="2:23" ht="30" customHeight="1" x14ac:dyDescent="0.3">
      <c r="B26" s="13"/>
      <c r="C26" s="7" t="s">
        <v>163</v>
      </c>
      <c r="D26" s="161">
        <f t="shared" ref="D26:E29" si="0">G26+J26+M26+P26+S26</f>
        <v>0</v>
      </c>
      <c r="E26" s="161">
        <f t="shared" si="0"/>
        <v>0</v>
      </c>
      <c r="F26" s="161">
        <f>SUM(D26:E26)</f>
        <v>0</v>
      </c>
      <c r="G26" s="160">
        <f>COUNTIFS('Patrak C'!$E$9:$E$73,"=M",'Patrak C'!$F$9:$F$73,"=SC",'Patrak C'!$BR$9:$BR$73,"=A")</f>
        <v>0</v>
      </c>
      <c r="H26" s="160">
        <f>COUNTIFS('Patrak C'!$E$9:$E$73,"=F",'Patrak C'!$F$9:$F$73,"=SC",'Patrak C'!$BR$9:$BR$73,"=A")</f>
        <v>0</v>
      </c>
      <c r="I26" s="161">
        <f>SUM(G26:H26)</f>
        <v>0</v>
      </c>
      <c r="J26" s="160">
        <f>COUNTIFS('Patrak C'!$E$9:$E$73,"=M",'Patrak C'!$F$9:$F$73,"=SC",'Patrak C'!$BR$9:$BR$73,"=B")</f>
        <v>0</v>
      </c>
      <c r="K26" s="160">
        <f>COUNTIFS('Patrak C'!$E$9:$E$73,"=F",'Patrak C'!$F$9:$F$73,"=SC",'Patrak C'!$BR$9:$BR$73,"=B")</f>
        <v>0</v>
      </c>
      <c r="L26" s="161">
        <f>SUM(J26:K26)</f>
        <v>0</v>
      </c>
      <c r="M26" s="160">
        <f>COUNTIFS('Patrak C'!$E$9:$E$73,"=M",'Patrak C'!$F$9:$F$73,"=SC",'Patrak C'!$BR$9:$BR$73,"=C")</f>
        <v>0</v>
      </c>
      <c r="N26" s="160">
        <f>COUNTIFS('Patrak C'!$E$9:$E$73,"=F",'Patrak C'!$F$9:$F$73,"=SC",'Patrak C'!$BR$9:$BR$73,"=C")</f>
        <v>0</v>
      </c>
      <c r="O26" s="161">
        <f>SUM(M26:N26)</f>
        <v>0</v>
      </c>
      <c r="P26" s="160">
        <f>COUNTIFS('Patrak C'!$E$9:$E$73,"=M",'Patrak C'!$F$9:$F$73,"=SC",'Patrak C'!$BR$9:$BR$73,"=D")</f>
        <v>0</v>
      </c>
      <c r="Q26" s="160">
        <f>COUNTIFS('Patrak C'!$E$9:$E$73,"=F",'Patrak C'!$F$9:$F$73,"=SC",'Patrak C'!$BR$9:$BR$73,"=D")</f>
        <v>0</v>
      </c>
      <c r="R26" s="161">
        <f>SUM(P26:Q26)</f>
        <v>0</v>
      </c>
      <c r="S26" s="160">
        <f>COUNTIFS('Patrak C'!$E$9:$E$73,"=M",'Patrak C'!$F$9:$F$73,"=SC",'Patrak C'!$BR$9:$BR$73,"=E")</f>
        <v>0</v>
      </c>
      <c r="T26" s="160">
        <f>COUNTIFS('Patrak C'!$E$9:$E$73,"=F",'Patrak C'!$F$9:$F$73,"=SC",'Patrak C'!$BR$9:$BR$73,"=E")</f>
        <v>0</v>
      </c>
      <c r="U26" s="160">
        <f>SUM(S26:T26)</f>
        <v>0</v>
      </c>
      <c r="V26" s="7"/>
      <c r="W26" s="13"/>
    </row>
    <row r="27" spans="2:23" ht="30" customHeight="1" x14ac:dyDescent="0.3">
      <c r="B27" s="13"/>
      <c r="C27" s="7" t="s">
        <v>162</v>
      </c>
      <c r="D27" s="161">
        <f t="shared" si="0"/>
        <v>0</v>
      </c>
      <c r="E27" s="161">
        <f t="shared" si="0"/>
        <v>0</v>
      </c>
      <c r="F27" s="161">
        <f>SUM(D27:E27)</f>
        <v>0</v>
      </c>
      <c r="G27" s="160">
        <f>COUNTIFS('Patrak C'!$E$9:$E$73,"=M",'Patrak C'!$F$9:$F$73,"=ST",'Patrak C'!$BR$9:$BR$73,"=A")</f>
        <v>0</v>
      </c>
      <c r="H27" s="160">
        <f>COUNTIFS('Patrak C'!$E$9:$E$73,"=F",'Patrak C'!$F$9:$F$73,"=ST",'Patrak C'!$BR$9:$BR$73,"=A")</f>
        <v>0</v>
      </c>
      <c r="I27" s="161">
        <f>SUM(G27:H27)</f>
        <v>0</v>
      </c>
      <c r="J27" s="160">
        <f>COUNTIFS('Patrak C'!$E$9:$E$73,"=M",'Patrak C'!$F$9:$F$73,"=ST",'Patrak C'!$BR$9:$BR$73,"=B")</f>
        <v>0</v>
      </c>
      <c r="K27" s="160">
        <f>COUNTIFS('Patrak C'!$E$9:$E$73,"=F",'Patrak C'!$F$9:$F$73,"=ST",'Patrak C'!$BR$9:$BR$73,"=B")</f>
        <v>0</v>
      </c>
      <c r="L27" s="161">
        <f>SUM(J27:K27)</f>
        <v>0</v>
      </c>
      <c r="M27" s="160">
        <f>COUNTIFS('Patrak C'!$E$9:$E$73,"=M",'Patrak C'!$F$9:$F$73,"=ST",'Patrak C'!$BR$9:$BR$73,"=C")</f>
        <v>0</v>
      </c>
      <c r="N27" s="160">
        <f>COUNTIFS('Patrak C'!$E$9:$E$73,"=F",'Patrak C'!$F$9:$F$73,"=ST",'Patrak C'!$BR$9:$BR$73,"=C")</f>
        <v>0</v>
      </c>
      <c r="O27" s="161">
        <f>SUM(M27:N27)</f>
        <v>0</v>
      </c>
      <c r="P27" s="160">
        <f>COUNTIFS('Patrak C'!$E$9:$E$73,"=M",'Patrak C'!$F$9:$F$73,"=ST",'Patrak C'!$BR$9:$BR$73,"=D")</f>
        <v>0</v>
      </c>
      <c r="Q27" s="160">
        <f>COUNTIFS('Patrak C'!$E$9:$E$73,"=F",'Patrak C'!$F$9:$F$73,"=ST",'Patrak C'!$BR$9:$BR$73,"=D")</f>
        <v>0</v>
      </c>
      <c r="R27" s="161">
        <f>SUM(P27:Q27)</f>
        <v>0</v>
      </c>
      <c r="S27" s="160">
        <f>COUNTIFS('Patrak C'!$E$9:$E$73,"=M",'Patrak C'!$F$9:$F$73,"=ST",'Patrak C'!$BR$9:$BR$73,"=E")</f>
        <v>0</v>
      </c>
      <c r="T27" s="160">
        <f>COUNTIFS('Patrak C'!$E$9:$E$73,"=F",'Patrak C'!$F$9:$F$73,"=ST",'Patrak C'!$BR$9:$BR$73,"=E")</f>
        <v>0</v>
      </c>
      <c r="U27" s="161">
        <f>SUM(S27:T27)</f>
        <v>0</v>
      </c>
      <c r="V27" s="7"/>
      <c r="W27" s="13"/>
    </row>
    <row r="28" spans="2:23" ht="30" customHeight="1" x14ac:dyDescent="0.3">
      <c r="B28" s="13"/>
      <c r="C28" s="7" t="s">
        <v>227</v>
      </c>
      <c r="D28" s="161">
        <f t="shared" si="0"/>
        <v>1</v>
      </c>
      <c r="E28" s="161">
        <f t="shared" si="0"/>
        <v>0</v>
      </c>
      <c r="F28" s="161">
        <f>SUM(D28:E28)</f>
        <v>1</v>
      </c>
      <c r="G28" s="160">
        <f>COUNTIFS('Patrak C'!$E$9:$E$73,"=M",'Patrak C'!$F$9:$F$73,"=OBC",'Patrak C'!$BR$9:$BR$73,"=A")</f>
        <v>0</v>
      </c>
      <c r="H28" s="160">
        <f>COUNTIFS('Patrak C'!$E$9:$E$73,"=F",'Patrak C'!$F$9:$F$73,"=OBC",'Patrak C'!$BR$9:$BR$73,"=A")</f>
        <v>0</v>
      </c>
      <c r="I28" s="161">
        <f>SUM(G28:H28)</f>
        <v>0</v>
      </c>
      <c r="J28" s="160">
        <f>COUNTIFS('Patrak C'!$E$9:$E$73,"=M",'Patrak C'!$F$9:$F$73,"=OBC",'Patrak C'!$BR$9:$BR$73,"=B")</f>
        <v>1</v>
      </c>
      <c r="K28" s="160">
        <f>COUNTIFS('Patrak C'!$E$9:$E$73,"=F",'Patrak C'!$F$9:$F$73,"=OBC",'Patrak C'!$BR$9:$BR$73,"=B")</f>
        <v>0</v>
      </c>
      <c r="L28" s="161">
        <f>SUM(J28:K28)</f>
        <v>1</v>
      </c>
      <c r="M28" s="160">
        <f>COUNTIFS('Patrak C'!$E$9:$E$73,"=M",'Patrak C'!$F$9:$F$73,"=OBC",'Patrak C'!$BR$9:$BR$73,"=C")</f>
        <v>0</v>
      </c>
      <c r="N28" s="160">
        <f>COUNTIFS('Patrak C'!$E$9:$E$73,"=F",'Patrak C'!$F$9:$F$73,"=OBC",'Patrak C'!$BR$9:$BR$73,"=C")</f>
        <v>0</v>
      </c>
      <c r="O28" s="161">
        <f>SUM(M28:N28)</f>
        <v>0</v>
      </c>
      <c r="P28" s="160">
        <f>COUNTIFS('Patrak C'!$E$9:$E$73,"=M",'Patrak C'!$F$9:$F$73,"=OBC",'Patrak C'!$BR$9:$BR$73,"=D")</f>
        <v>0</v>
      </c>
      <c r="Q28" s="160">
        <f>COUNTIFS('Patrak C'!$E$9:$E$73,"=F",'Patrak C'!$F$9:$F$73,"=OBC",'Patrak C'!$BR$9:$BR$73,"=D")</f>
        <v>0</v>
      </c>
      <c r="R28" s="161">
        <f>SUM(P28:Q28)</f>
        <v>0</v>
      </c>
      <c r="S28" s="160">
        <f>COUNTIFS('Patrak C'!$E$9:$E$73,"=M",'Patrak C'!$F$9:$F$73,"=OBC",'Patrak C'!$BR$9:$BR$73,"=E")</f>
        <v>0</v>
      </c>
      <c r="T28" s="160">
        <f>COUNTIFS('Patrak C'!$E$9:$E$73,"=F",'Patrak C'!$F$9:$F$73,"=OBC",'Patrak C'!$BR$9:$BR$73,"=E")</f>
        <v>0</v>
      </c>
      <c r="U28" s="161">
        <f>SUM(S28:T28)</f>
        <v>0</v>
      </c>
      <c r="V28" s="7"/>
      <c r="W28" s="13"/>
    </row>
    <row r="29" spans="2:23" ht="30" customHeight="1" x14ac:dyDescent="0.3">
      <c r="B29" s="13"/>
      <c r="C29" s="7" t="s">
        <v>21</v>
      </c>
      <c r="D29" s="161">
        <f t="shared" si="0"/>
        <v>1</v>
      </c>
      <c r="E29" s="161">
        <f t="shared" si="0"/>
        <v>0</v>
      </c>
      <c r="F29" s="161">
        <f>SUM(D29:E29)</f>
        <v>1</v>
      </c>
      <c r="G29" s="160">
        <f>COUNTIFS('Patrak C'!$E$9:$E$73,"=M",'Patrak C'!$F$9:$F$73,"=OTHER",'Patrak C'!$BR$9:$BR$73,"=A")</f>
        <v>0</v>
      </c>
      <c r="H29" s="160">
        <f>COUNTIFS('Patrak C'!$E$9:$E$73,"=F",'Patrak C'!$F$9:$F$73,"=OTHER",'Patrak C'!$BR$9:$BR$73,"=A")</f>
        <v>0</v>
      </c>
      <c r="I29" s="161">
        <f>SUM(G29:H29)</f>
        <v>0</v>
      </c>
      <c r="J29" s="160">
        <f>COUNTIFS('Patrak C'!$E$9:$E$73,"=M",'Patrak C'!$F$9:$F$73,"=OTHER",'Patrak C'!$BR$9:$BR$73,"=B")</f>
        <v>0</v>
      </c>
      <c r="K29" s="160">
        <f>COUNTIFS('Patrak C'!$E$9:$E$73,"=F",'Patrak C'!$F$9:$F$73,"=OTHER",'Patrak C'!$BR$9:$BR$73,"=B")</f>
        <v>0</v>
      </c>
      <c r="L29" s="161">
        <f>SUM(J29:K29)</f>
        <v>0</v>
      </c>
      <c r="M29" s="160">
        <f>COUNTIFS('Patrak C'!$E$9:$E$73,"=M",'Patrak C'!$F$9:$F$73,"=OTHER",'Patrak C'!$BR$9:$BR$73,"=C")</f>
        <v>1</v>
      </c>
      <c r="N29" s="160">
        <f>COUNTIFS('Patrak C'!$E$9:$E$73,"=F",'Patrak C'!$F$9:$F$73,"=OTHER",'Patrak C'!$BR$9:$BR$73,"=C")</f>
        <v>0</v>
      </c>
      <c r="O29" s="161">
        <f>SUM(M29:N29)</f>
        <v>1</v>
      </c>
      <c r="P29" s="160">
        <f>COUNTIFS('Patrak C'!$E$9:$E$73,"=M",'Patrak C'!$F$9:$F$73,"=OTHER",'Patrak C'!$BR$9:$BR$73,"=D")</f>
        <v>0</v>
      </c>
      <c r="Q29" s="160">
        <f>COUNTIFS('Patrak C'!$E$9:$E$73,"=F",'Patrak C'!$F$9:$F$73,"=OTHER",'Patrak C'!$BR$9:$BR$73,"=D")</f>
        <v>0</v>
      </c>
      <c r="R29" s="161">
        <f>SUM(P29:Q29)</f>
        <v>0</v>
      </c>
      <c r="S29" s="160">
        <f>COUNTIFS('Patrak C'!$E$9:$E$73,"=M",'Patrak C'!$F$9:$F$73,"=OTHER",'Patrak C'!$BR$9:$BR$73,"=E")</f>
        <v>0</v>
      </c>
      <c r="T29" s="160">
        <f>COUNTIFS('Patrak C'!$E$9:$E$73,"=F",'Patrak C'!$F$9:$F$73,"=OTHER",'Patrak C'!$BR$9:$BR$73,"=E")</f>
        <v>0</v>
      </c>
      <c r="U29" s="161">
        <f>SUM(S29:T29)</f>
        <v>0</v>
      </c>
      <c r="V29" s="7"/>
      <c r="W29" s="13"/>
    </row>
    <row r="30" spans="2:23" ht="31.95" customHeight="1" x14ac:dyDescent="0.3">
      <c r="B30" s="13"/>
      <c r="C30" s="7" t="s">
        <v>19</v>
      </c>
      <c r="D30" s="161">
        <f>SUM(D26:D29)</f>
        <v>2</v>
      </c>
      <c r="E30" s="161">
        <f t="shared" ref="E30:U30" si="1">SUM(E26:E29)</f>
        <v>0</v>
      </c>
      <c r="F30" s="161">
        <f t="shared" si="1"/>
        <v>2</v>
      </c>
      <c r="G30" s="161">
        <f t="shared" si="1"/>
        <v>0</v>
      </c>
      <c r="H30" s="161">
        <f t="shared" si="1"/>
        <v>0</v>
      </c>
      <c r="I30" s="161">
        <f t="shared" si="1"/>
        <v>0</v>
      </c>
      <c r="J30" s="161">
        <f t="shared" si="1"/>
        <v>1</v>
      </c>
      <c r="K30" s="161">
        <f t="shared" si="1"/>
        <v>0</v>
      </c>
      <c r="L30" s="161">
        <f t="shared" si="1"/>
        <v>1</v>
      </c>
      <c r="M30" s="161">
        <f t="shared" si="1"/>
        <v>1</v>
      </c>
      <c r="N30" s="161">
        <f t="shared" si="1"/>
        <v>0</v>
      </c>
      <c r="O30" s="161">
        <f t="shared" si="1"/>
        <v>1</v>
      </c>
      <c r="P30" s="161">
        <f t="shared" si="1"/>
        <v>0</v>
      </c>
      <c r="Q30" s="161">
        <f t="shared" si="1"/>
        <v>0</v>
      </c>
      <c r="R30" s="161">
        <f t="shared" si="1"/>
        <v>0</v>
      </c>
      <c r="S30" s="161">
        <f t="shared" si="1"/>
        <v>0</v>
      </c>
      <c r="T30" s="161">
        <f t="shared" si="1"/>
        <v>0</v>
      </c>
      <c r="U30" s="161">
        <f t="shared" si="1"/>
        <v>0</v>
      </c>
      <c r="V30" s="7"/>
      <c r="W30" s="13"/>
    </row>
    <row r="31" spans="2:23" ht="24.6" customHeight="1" x14ac:dyDescent="0.3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</row>
    <row r="32" spans="2:23" ht="19.2" customHeight="1" x14ac:dyDescent="0.3">
      <c r="B32" s="13"/>
      <c r="C32" s="406" t="s">
        <v>97</v>
      </c>
      <c r="D32" s="406"/>
      <c r="E32" s="406"/>
      <c r="F32" s="406"/>
      <c r="G32" s="406"/>
      <c r="H32" s="13"/>
      <c r="I32" s="13"/>
      <c r="J32" s="13"/>
      <c r="K32" s="13"/>
      <c r="L32" s="13"/>
      <c r="M32" s="13"/>
      <c r="N32" s="13"/>
      <c r="O32" s="13"/>
      <c r="P32" s="13"/>
      <c r="Q32" s="406" t="s">
        <v>96</v>
      </c>
      <c r="R32" s="406"/>
      <c r="S32" s="406"/>
      <c r="T32" s="406"/>
      <c r="U32" s="406"/>
      <c r="V32" s="406"/>
      <c r="W32" s="13"/>
    </row>
    <row r="33" spans="2:23" ht="2.4" customHeight="1" x14ac:dyDescent="0.3"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</row>
    <row r="34" spans="2:23" ht="18" customHeight="1" x14ac:dyDescent="0.3">
      <c r="B34" s="13"/>
      <c r="C34" s="13"/>
      <c r="D34" s="13"/>
      <c r="E34" s="109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</row>
    <row r="35" spans="2:23" ht="20.399999999999999" customHeight="1" x14ac:dyDescent="0.3">
      <c r="B35" s="421" t="s">
        <v>155</v>
      </c>
      <c r="C35" s="422"/>
      <c r="D35" s="422"/>
      <c r="E35" s="422"/>
      <c r="F35" s="422"/>
      <c r="G35" s="422"/>
      <c r="H35" s="422"/>
      <c r="I35" s="422"/>
      <c r="J35" s="13"/>
      <c r="K35" s="13"/>
      <c r="L35" s="13"/>
      <c r="M35" s="13"/>
      <c r="N35" s="13"/>
      <c r="O35" s="13"/>
      <c r="P35" s="405" t="s">
        <v>172</v>
      </c>
      <c r="Q35" s="405"/>
      <c r="R35" s="405"/>
      <c r="S35" s="405"/>
      <c r="T35" s="405"/>
      <c r="U35" s="405"/>
      <c r="V35" s="405"/>
      <c r="W35" s="405"/>
    </row>
    <row r="36" spans="2:23" ht="9" customHeight="1" x14ac:dyDescent="0.3"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</row>
    <row r="37" spans="2:23" hidden="1" x14ac:dyDescent="0.3"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2:23" hidden="1" x14ac:dyDescent="0.3"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</row>
    <row r="39" spans="2:23" hidden="1" x14ac:dyDescent="0.3"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  <row r="40" spans="2:23" hidden="1" x14ac:dyDescent="0.3"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</row>
    <row r="41" spans="2:23" hidden="1" x14ac:dyDescent="0.3"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</row>
    <row r="42" spans="2:23" hidden="1" x14ac:dyDescent="0.3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</row>
    <row r="43" spans="2:23" hidden="1" x14ac:dyDescent="0.3"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</row>
    <row r="44" spans="2:23" hidden="1" x14ac:dyDescent="0.3"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</row>
    <row r="45" spans="2:23" hidden="1" x14ac:dyDescent="0.3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</row>
    <row r="46" spans="2:23" hidden="1" x14ac:dyDescent="0.3"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</row>
    <row r="47" spans="2:23" hidden="1" x14ac:dyDescent="0.3"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</row>
    <row r="48" spans="2:23" hidden="1" x14ac:dyDescent="0.3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</row>
    <row r="49" spans="2:23" hidden="1" x14ac:dyDescent="0.3"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</row>
    <row r="50" spans="2:23" hidden="1" x14ac:dyDescent="0.3"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</row>
    <row r="51" spans="2:23" hidden="1" x14ac:dyDescent="0.3"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</row>
    <row r="52" spans="2:23" hidden="1" x14ac:dyDescent="0.3"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</row>
    <row r="53" spans="2:23" hidden="1" x14ac:dyDescent="0.3"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</row>
    <row r="54" spans="2:23" hidden="1" x14ac:dyDescent="0.3"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</row>
    <row r="55" spans="2:23" hidden="1" x14ac:dyDescent="0.3"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</row>
    <row r="56" spans="2:23" hidden="1" x14ac:dyDescent="0.3"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</row>
    <row r="57" spans="2:23" hidden="1" x14ac:dyDescent="0.3"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</row>
    <row r="58" spans="2:23" hidden="1" x14ac:dyDescent="0.3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</row>
    <row r="59" spans="2:23" hidden="1" x14ac:dyDescent="0.3"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</row>
    <row r="60" spans="2:23" hidden="1" x14ac:dyDescent="0.3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</row>
  </sheetData>
  <sheetProtection password="EEF6" sheet="1" objects="1" scenarios="1"/>
  <customSheetViews>
    <customSheetView guid="{36D6D7AF-C7A1-488E-A59F-76748FA0B979}">
      <selection activeCell="F13" sqref="F13:V13"/>
      <pageMargins left="0.28000000000000003" right="0.28000000000000003" top="0.19" bottom="0.21" header="0.17" footer="0.15"/>
      <pageSetup paperSize="9" orientation="portrait" r:id="rId1"/>
    </customSheetView>
  </customSheetViews>
  <mergeCells count="41">
    <mergeCell ref="B35:I35"/>
    <mergeCell ref="I12:J12"/>
    <mergeCell ref="K12:M12"/>
    <mergeCell ref="F17:V17"/>
    <mergeCell ref="F18:V18"/>
    <mergeCell ref="F19:V19"/>
    <mergeCell ref="C13:V13"/>
    <mergeCell ref="C21:D21"/>
    <mergeCell ref="F21:V21"/>
    <mergeCell ref="G23:U23"/>
    <mergeCell ref="G24:I24"/>
    <mergeCell ref="J24:L24"/>
    <mergeCell ref="M24:O24"/>
    <mergeCell ref="P24:R24"/>
    <mergeCell ref="S24:U24"/>
    <mergeCell ref="D23:F23"/>
    <mergeCell ref="C23:C25"/>
    <mergeCell ref="D24:F24"/>
    <mergeCell ref="C4:V4"/>
    <mergeCell ref="C5:V5"/>
    <mergeCell ref="C3:V3"/>
    <mergeCell ref="I10:K10"/>
    <mergeCell ref="C6:V6"/>
    <mergeCell ref="C7:V7"/>
    <mergeCell ref="J9:M9"/>
    <mergeCell ref="P35:W35"/>
    <mergeCell ref="C32:G32"/>
    <mergeCell ref="Q32:V32"/>
    <mergeCell ref="C8:V8"/>
    <mergeCell ref="F20:V20"/>
    <mergeCell ref="C20:D20"/>
    <mergeCell ref="C14:D14"/>
    <mergeCell ref="C15:D15"/>
    <mergeCell ref="C16:D16"/>
    <mergeCell ref="C17:D17"/>
    <mergeCell ref="C18:D18"/>
    <mergeCell ref="C19:D19"/>
    <mergeCell ref="F14:V14"/>
    <mergeCell ref="F15:V15"/>
    <mergeCell ref="F16:V16"/>
    <mergeCell ref="V23:V25"/>
  </mergeCells>
  <hyperlinks>
    <hyperlink ref="B35" r:id="rId2" xr:uid="{00000000-0004-0000-0200-000000000000}"/>
  </hyperlinks>
  <pageMargins left="0.4" right="0.25" top="0.44" bottom="0.21" header="0.17" footer="0.15"/>
  <pageSetup paperSize="9" orientation="portrait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00000"/>
  </sheetPr>
  <dimension ref="A1:AV142"/>
  <sheetViews>
    <sheetView workbookViewId="0">
      <selection activeCell="L14" sqref="L14"/>
    </sheetView>
  </sheetViews>
  <sheetFormatPr defaultColWidth="0" defaultRowHeight="14.4" zeroHeight="1" x14ac:dyDescent="0.3"/>
  <cols>
    <col min="1" max="1" width="1.33203125" style="17" customWidth="1"/>
    <col min="2" max="2" width="2.88671875" style="17" customWidth="1"/>
    <col min="3" max="3" width="22.5546875" style="29" customWidth="1"/>
    <col min="4" max="4" width="2.33203125" style="17" customWidth="1"/>
    <col min="5" max="27" width="2.5546875" style="17" bestFit="1" customWidth="1"/>
    <col min="28" max="28" width="2.5546875" style="17" customWidth="1"/>
    <col min="29" max="44" width="2.5546875" style="17" bestFit="1" customWidth="1"/>
    <col min="45" max="47" width="4" style="17" bestFit="1" customWidth="1"/>
    <col min="48" max="48" width="2.109375" style="17" customWidth="1"/>
    <col min="49" max="16384" width="8.88671875" style="17" hidden="1"/>
  </cols>
  <sheetData>
    <row r="1" spans="1:48" ht="15.6" customHeight="1" x14ac:dyDescent="0.3">
      <c r="A1" s="441" t="s">
        <v>221</v>
      </c>
      <c r="B1" s="441"/>
      <c r="C1" s="441"/>
      <c r="D1" s="441"/>
      <c r="E1" s="441"/>
      <c r="F1" s="441"/>
      <c r="G1" s="441"/>
      <c r="H1" s="441"/>
      <c r="I1" s="441"/>
      <c r="J1" s="441"/>
      <c r="K1" s="441"/>
      <c r="L1" s="441"/>
      <c r="M1" s="441"/>
      <c r="N1" s="441"/>
      <c r="O1" s="441"/>
      <c r="P1" s="441"/>
      <c r="Q1" s="441"/>
      <c r="R1" s="441"/>
      <c r="S1" s="441"/>
      <c r="T1" s="441"/>
      <c r="U1" s="441"/>
      <c r="V1" s="441"/>
      <c r="W1" s="441"/>
      <c r="X1" s="441"/>
      <c r="Y1" s="441"/>
      <c r="Z1" s="441"/>
      <c r="AA1" s="441"/>
      <c r="AB1" s="441"/>
      <c r="AC1" s="441"/>
      <c r="AD1" s="441"/>
      <c r="AE1" s="441"/>
      <c r="AF1" s="441"/>
      <c r="AG1" s="441"/>
      <c r="AH1" s="441"/>
      <c r="AI1" s="441"/>
      <c r="AJ1" s="441"/>
      <c r="AK1" s="441"/>
      <c r="AL1" s="441"/>
      <c r="AM1" s="441"/>
      <c r="AN1" s="441"/>
      <c r="AO1" s="441"/>
      <c r="AP1" s="441"/>
      <c r="AQ1" s="441"/>
      <c r="AR1" s="441"/>
      <c r="AS1" s="441"/>
      <c r="AT1" s="441"/>
      <c r="AU1" s="441"/>
    </row>
    <row r="2" spans="1:48" ht="12.6" customHeight="1" x14ac:dyDescent="0.3">
      <c r="A2" s="441"/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  <c r="S2" s="441"/>
      <c r="T2" s="441"/>
      <c r="U2" s="441"/>
      <c r="V2" s="441"/>
      <c r="W2" s="441"/>
      <c r="X2" s="441"/>
      <c r="Y2" s="441"/>
      <c r="Z2" s="441"/>
      <c r="AA2" s="441"/>
      <c r="AB2" s="441"/>
      <c r="AC2" s="441"/>
      <c r="AD2" s="441"/>
      <c r="AE2" s="441"/>
      <c r="AF2" s="441"/>
      <c r="AG2" s="441"/>
      <c r="AH2" s="441"/>
      <c r="AI2" s="441"/>
      <c r="AJ2" s="441"/>
      <c r="AK2" s="441"/>
      <c r="AL2" s="441"/>
      <c r="AM2" s="441"/>
      <c r="AN2" s="441"/>
      <c r="AO2" s="441"/>
      <c r="AP2" s="441"/>
      <c r="AQ2" s="441"/>
      <c r="AR2" s="441"/>
      <c r="AS2" s="441"/>
      <c r="AT2" s="441"/>
      <c r="AU2" s="441"/>
    </row>
    <row r="3" spans="1:48" s="25" customFormat="1" ht="25.95" customHeight="1" x14ac:dyDescent="0.5">
      <c r="B3" s="477" t="s">
        <v>239</v>
      </c>
      <c r="C3" s="477"/>
      <c r="D3" s="477"/>
      <c r="E3" s="477"/>
      <c r="F3" s="477"/>
      <c r="G3" s="477"/>
      <c r="H3" s="477"/>
      <c r="I3" s="477"/>
      <c r="J3" s="477"/>
      <c r="K3" s="477"/>
      <c r="L3" s="477"/>
      <c r="M3" s="477"/>
      <c r="N3" s="477"/>
      <c r="O3" s="477"/>
      <c r="P3" s="477"/>
      <c r="Q3" s="477"/>
      <c r="R3" s="477"/>
      <c r="S3" s="477"/>
      <c r="T3" s="477"/>
      <c r="U3" s="477"/>
      <c r="V3" s="477"/>
      <c r="W3" s="477"/>
      <c r="X3" s="477"/>
      <c r="Y3" s="477"/>
      <c r="Z3" s="477"/>
      <c r="AA3" s="477"/>
      <c r="AB3" s="477"/>
      <c r="AC3" s="477"/>
      <c r="AD3" s="477"/>
      <c r="AE3" s="477"/>
      <c r="AF3" s="477"/>
      <c r="AG3" s="477"/>
      <c r="AH3" s="477"/>
      <c r="AI3" s="477"/>
      <c r="AJ3" s="477"/>
      <c r="AK3" s="477"/>
      <c r="AL3" s="477"/>
      <c r="AM3" s="477"/>
      <c r="AN3" s="477"/>
      <c r="AO3" s="477"/>
      <c r="AP3" s="477"/>
      <c r="AQ3" s="477"/>
      <c r="AR3" s="477"/>
      <c r="AS3" s="477"/>
      <c r="AT3" s="477"/>
      <c r="AU3" s="477"/>
      <c r="AV3" s="465" t="s">
        <v>0</v>
      </c>
    </row>
    <row r="4" spans="1:48" ht="18" x14ac:dyDescent="0.3">
      <c r="B4" s="466" t="s">
        <v>82</v>
      </c>
      <c r="C4" s="466"/>
      <c r="D4" s="167">
        <f>'School Data'!B23</f>
        <v>7</v>
      </c>
      <c r="E4" s="19"/>
      <c r="F4" s="19"/>
      <c r="G4" s="442" t="s">
        <v>83</v>
      </c>
      <c r="H4" s="442"/>
      <c r="I4" s="167" t="str">
        <f>'School Data'!B24</f>
        <v>-</v>
      </c>
      <c r="J4" s="19"/>
      <c r="K4" s="19"/>
      <c r="L4" s="19"/>
      <c r="M4" s="19"/>
      <c r="N4" s="467"/>
      <c r="O4" s="467"/>
      <c r="P4" s="467"/>
      <c r="Q4" s="467"/>
      <c r="R4" s="19"/>
      <c r="S4" s="19"/>
      <c r="T4" s="19"/>
      <c r="U4" s="19"/>
      <c r="V4" s="19"/>
      <c r="W4" s="442" t="s">
        <v>3</v>
      </c>
      <c r="X4" s="442"/>
      <c r="Y4" s="443" t="str">
        <f>'School Data'!B25</f>
        <v>2025-26</v>
      </c>
      <c r="Z4" s="443"/>
      <c r="AA4" s="443"/>
      <c r="AB4" s="443"/>
      <c r="AC4" s="443"/>
      <c r="AD4" s="443"/>
      <c r="AE4" s="443"/>
      <c r="AF4" s="26"/>
      <c r="AG4" s="26"/>
      <c r="AH4" s="18"/>
      <c r="AI4" s="18"/>
      <c r="AJ4" s="476" t="s">
        <v>155</v>
      </c>
      <c r="AK4" s="476"/>
      <c r="AL4" s="476"/>
      <c r="AM4" s="476"/>
      <c r="AN4" s="476"/>
      <c r="AO4" s="476"/>
      <c r="AP4" s="476"/>
      <c r="AQ4" s="476"/>
      <c r="AR4" s="476"/>
      <c r="AS4" s="476"/>
      <c r="AT4" s="476"/>
      <c r="AU4" s="476"/>
      <c r="AV4" s="465"/>
    </row>
    <row r="5" spans="1:48" x14ac:dyDescent="0.3">
      <c r="B5" s="468" t="s">
        <v>33</v>
      </c>
      <c r="C5" s="471" t="s">
        <v>184</v>
      </c>
      <c r="D5" s="472" t="s">
        <v>37</v>
      </c>
      <c r="E5" s="473" t="s">
        <v>38</v>
      </c>
      <c r="F5" s="474"/>
      <c r="G5" s="474"/>
      <c r="H5" s="474"/>
      <c r="I5" s="475"/>
      <c r="J5" s="473" t="s">
        <v>39</v>
      </c>
      <c r="K5" s="474"/>
      <c r="L5" s="474"/>
      <c r="M5" s="474"/>
      <c r="N5" s="475"/>
      <c r="O5" s="464" t="s">
        <v>182</v>
      </c>
      <c r="P5" s="464"/>
      <c r="Q5" s="464"/>
      <c r="R5" s="464"/>
      <c r="S5" s="464"/>
      <c r="T5" s="464"/>
      <c r="U5" s="464"/>
      <c r="V5" s="464"/>
      <c r="W5" s="464"/>
      <c r="X5" s="464"/>
      <c r="Y5" s="464"/>
      <c r="Z5" s="464"/>
      <c r="AA5" s="464"/>
      <c r="AB5" s="464" t="s">
        <v>252</v>
      </c>
      <c r="AC5" s="464"/>
      <c r="AD5" s="464"/>
      <c r="AE5" s="464"/>
      <c r="AF5" s="464"/>
      <c r="AG5" s="464"/>
      <c r="AH5" s="464"/>
      <c r="AI5" s="444" t="s">
        <v>253</v>
      </c>
      <c r="AJ5" s="445"/>
      <c r="AK5" s="445"/>
      <c r="AL5" s="445"/>
      <c r="AM5" s="445"/>
      <c r="AN5" s="445"/>
      <c r="AO5" s="445"/>
      <c r="AP5" s="445"/>
      <c r="AQ5" s="445"/>
      <c r="AR5" s="446"/>
      <c r="AS5" s="468" t="s">
        <v>40</v>
      </c>
      <c r="AT5" s="468" t="s">
        <v>41</v>
      </c>
      <c r="AU5" s="468" t="s">
        <v>101</v>
      </c>
      <c r="AV5" s="465"/>
    </row>
    <row r="6" spans="1:48" ht="13.2" customHeight="1" x14ac:dyDescent="0.3">
      <c r="B6" s="469"/>
      <c r="C6" s="471"/>
      <c r="D6" s="472"/>
      <c r="E6" s="453" t="s">
        <v>42</v>
      </c>
      <c r="F6" s="454"/>
      <c r="G6" s="454"/>
      <c r="H6" s="454"/>
      <c r="I6" s="455"/>
      <c r="J6" s="453" t="s">
        <v>43</v>
      </c>
      <c r="K6" s="454"/>
      <c r="L6" s="454"/>
      <c r="M6" s="454"/>
      <c r="N6" s="455"/>
      <c r="O6" s="444" t="s">
        <v>44</v>
      </c>
      <c r="P6" s="445"/>
      <c r="Q6" s="446"/>
      <c r="R6" s="459" t="s">
        <v>45</v>
      </c>
      <c r="S6" s="459"/>
      <c r="T6" s="459"/>
      <c r="U6" s="459"/>
      <c r="V6" s="459" t="s">
        <v>254</v>
      </c>
      <c r="W6" s="459"/>
      <c r="X6" s="459"/>
      <c r="Y6" s="459"/>
      <c r="Z6" s="460" t="s">
        <v>255</v>
      </c>
      <c r="AA6" s="461"/>
      <c r="AB6" s="459" t="s">
        <v>256</v>
      </c>
      <c r="AC6" s="459"/>
      <c r="AD6" s="459"/>
      <c r="AE6" s="464" t="s">
        <v>46</v>
      </c>
      <c r="AF6" s="464"/>
      <c r="AG6" s="464"/>
      <c r="AH6" s="464"/>
      <c r="AI6" s="447"/>
      <c r="AJ6" s="448"/>
      <c r="AK6" s="448"/>
      <c r="AL6" s="448"/>
      <c r="AM6" s="448"/>
      <c r="AN6" s="448"/>
      <c r="AO6" s="448"/>
      <c r="AP6" s="448"/>
      <c r="AQ6" s="448"/>
      <c r="AR6" s="449"/>
      <c r="AS6" s="469"/>
      <c r="AT6" s="469"/>
      <c r="AU6" s="469"/>
      <c r="AV6" s="465"/>
    </row>
    <row r="7" spans="1:48" x14ac:dyDescent="0.3">
      <c r="B7" s="469"/>
      <c r="C7" s="471"/>
      <c r="D7" s="472"/>
      <c r="E7" s="456"/>
      <c r="F7" s="457"/>
      <c r="G7" s="457"/>
      <c r="H7" s="457"/>
      <c r="I7" s="458"/>
      <c r="J7" s="456"/>
      <c r="K7" s="457"/>
      <c r="L7" s="457"/>
      <c r="M7" s="457"/>
      <c r="N7" s="458"/>
      <c r="O7" s="450"/>
      <c r="P7" s="451"/>
      <c r="Q7" s="452"/>
      <c r="R7" s="459"/>
      <c r="S7" s="459"/>
      <c r="T7" s="459"/>
      <c r="U7" s="459"/>
      <c r="V7" s="459"/>
      <c r="W7" s="459"/>
      <c r="X7" s="459"/>
      <c r="Y7" s="459"/>
      <c r="Z7" s="462"/>
      <c r="AA7" s="463"/>
      <c r="AB7" s="459"/>
      <c r="AC7" s="459"/>
      <c r="AD7" s="459"/>
      <c r="AE7" s="464"/>
      <c r="AF7" s="464"/>
      <c r="AG7" s="464"/>
      <c r="AH7" s="464"/>
      <c r="AI7" s="450"/>
      <c r="AJ7" s="451"/>
      <c r="AK7" s="451"/>
      <c r="AL7" s="451"/>
      <c r="AM7" s="451"/>
      <c r="AN7" s="451"/>
      <c r="AO7" s="451"/>
      <c r="AP7" s="451"/>
      <c r="AQ7" s="451"/>
      <c r="AR7" s="452"/>
      <c r="AS7" s="469"/>
      <c r="AT7" s="469"/>
      <c r="AU7" s="469"/>
      <c r="AV7" s="465"/>
    </row>
    <row r="8" spans="1:48" ht="182.4" customHeight="1" x14ac:dyDescent="0.3">
      <c r="B8" s="469"/>
      <c r="C8" s="471"/>
      <c r="D8" s="472"/>
      <c r="E8" s="360" t="s">
        <v>228</v>
      </c>
      <c r="F8" s="360" t="s">
        <v>47</v>
      </c>
      <c r="G8" s="360" t="s">
        <v>257</v>
      </c>
      <c r="H8" s="360" t="s">
        <v>98</v>
      </c>
      <c r="I8" s="360" t="s">
        <v>258</v>
      </c>
      <c r="J8" s="360" t="s">
        <v>48</v>
      </c>
      <c r="K8" s="360" t="s">
        <v>49</v>
      </c>
      <c r="L8" s="360" t="s">
        <v>50</v>
      </c>
      <c r="M8" s="360" t="s">
        <v>51</v>
      </c>
      <c r="N8" s="360" t="s">
        <v>229</v>
      </c>
      <c r="O8" s="360" t="s">
        <v>230</v>
      </c>
      <c r="P8" s="360" t="s">
        <v>231</v>
      </c>
      <c r="Q8" s="360" t="s">
        <v>52</v>
      </c>
      <c r="R8" s="360" t="s">
        <v>232</v>
      </c>
      <c r="S8" s="360" t="s">
        <v>233</v>
      </c>
      <c r="T8" s="360" t="s">
        <v>99</v>
      </c>
      <c r="U8" s="360" t="s">
        <v>100</v>
      </c>
      <c r="V8" s="360" t="s">
        <v>259</v>
      </c>
      <c r="W8" s="360" t="s">
        <v>260</v>
      </c>
      <c r="X8" s="360" t="s">
        <v>261</v>
      </c>
      <c r="Y8" s="360" t="s">
        <v>234</v>
      </c>
      <c r="Z8" s="360" t="s">
        <v>53</v>
      </c>
      <c r="AA8" s="360" t="s">
        <v>54</v>
      </c>
      <c r="AB8" s="360" t="s">
        <v>235</v>
      </c>
      <c r="AC8" s="360" t="s">
        <v>236</v>
      </c>
      <c r="AD8" s="360" t="s">
        <v>55</v>
      </c>
      <c r="AE8" s="360" t="s">
        <v>237</v>
      </c>
      <c r="AF8" s="360" t="s">
        <v>56</v>
      </c>
      <c r="AG8" s="360" t="s">
        <v>57</v>
      </c>
      <c r="AH8" s="360" t="s">
        <v>238</v>
      </c>
      <c r="AI8" s="360" t="s">
        <v>262</v>
      </c>
      <c r="AJ8" s="360" t="s">
        <v>263</v>
      </c>
      <c r="AK8" s="360" t="s">
        <v>264</v>
      </c>
      <c r="AL8" s="360" t="s">
        <v>265</v>
      </c>
      <c r="AM8" s="360" t="s">
        <v>266</v>
      </c>
      <c r="AN8" s="360" t="s">
        <v>267</v>
      </c>
      <c r="AO8" s="360" t="s">
        <v>268</v>
      </c>
      <c r="AP8" s="360" t="s">
        <v>271</v>
      </c>
      <c r="AQ8" s="360" t="s">
        <v>269</v>
      </c>
      <c r="AR8" s="361" t="s">
        <v>270</v>
      </c>
      <c r="AS8" s="469"/>
      <c r="AT8" s="469"/>
      <c r="AU8" s="469"/>
      <c r="AV8" s="465"/>
    </row>
    <row r="9" spans="1:48" x14ac:dyDescent="0.3">
      <c r="B9" s="470"/>
      <c r="C9" s="471"/>
      <c r="D9" s="472"/>
      <c r="E9" s="120">
        <v>1</v>
      </c>
      <c r="F9" s="120">
        <v>2</v>
      </c>
      <c r="G9" s="120">
        <v>3</v>
      </c>
      <c r="H9" s="120">
        <v>4</v>
      </c>
      <c r="I9" s="120">
        <v>5</v>
      </c>
      <c r="J9" s="120">
        <v>6</v>
      </c>
      <c r="K9" s="120">
        <v>7</v>
      </c>
      <c r="L9" s="120">
        <v>8</v>
      </c>
      <c r="M9" s="120">
        <v>9</v>
      </c>
      <c r="N9" s="120">
        <v>10</v>
      </c>
      <c r="O9" s="120">
        <v>11</v>
      </c>
      <c r="P9" s="120">
        <v>12</v>
      </c>
      <c r="Q9" s="120">
        <v>13</v>
      </c>
      <c r="R9" s="120">
        <v>14</v>
      </c>
      <c r="S9" s="120">
        <v>15</v>
      </c>
      <c r="T9" s="120">
        <v>16</v>
      </c>
      <c r="U9" s="120">
        <v>17</v>
      </c>
      <c r="V9" s="120">
        <v>18</v>
      </c>
      <c r="W9" s="120">
        <v>19</v>
      </c>
      <c r="X9" s="120">
        <v>20</v>
      </c>
      <c r="Y9" s="120">
        <v>21</v>
      </c>
      <c r="Z9" s="120">
        <v>22</v>
      </c>
      <c r="AA9" s="120">
        <v>23</v>
      </c>
      <c r="AB9" s="120">
        <v>24</v>
      </c>
      <c r="AC9" s="120">
        <v>25</v>
      </c>
      <c r="AD9" s="120">
        <v>26</v>
      </c>
      <c r="AE9" s="120">
        <v>27</v>
      </c>
      <c r="AF9" s="120">
        <v>28</v>
      </c>
      <c r="AG9" s="120">
        <v>29</v>
      </c>
      <c r="AH9" s="120">
        <v>30</v>
      </c>
      <c r="AI9" s="120">
        <v>31</v>
      </c>
      <c r="AJ9" s="120">
        <v>32</v>
      </c>
      <c r="AK9" s="120">
        <v>33</v>
      </c>
      <c r="AL9" s="120">
        <v>34</v>
      </c>
      <c r="AM9" s="120">
        <v>35</v>
      </c>
      <c r="AN9" s="120">
        <v>36</v>
      </c>
      <c r="AO9" s="120">
        <v>37</v>
      </c>
      <c r="AP9" s="120">
        <v>38</v>
      </c>
      <c r="AQ9" s="120">
        <v>39</v>
      </c>
      <c r="AR9" s="120">
        <v>40</v>
      </c>
      <c r="AS9" s="470"/>
      <c r="AT9" s="470"/>
      <c r="AU9" s="470"/>
      <c r="AV9" s="465"/>
    </row>
    <row r="10" spans="1:48" ht="15.6" customHeight="1" x14ac:dyDescent="0.3">
      <c r="B10" s="434">
        <f>'Student Data'!A8</f>
        <v>1</v>
      </c>
      <c r="C10" s="436" t="str">
        <f>'Student Data'!B8</f>
        <v>રાજ ભીખાભાઈ સોલંકી</v>
      </c>
      <c r="D10" s="141">
        <v>1</v>
      </c>
      <c r="E10" s="168">
        <v>8</v>
      </c>
      <c r="F10" s="168">
        <v>6</v>
      </c>
      <c r="G10" s="168">
        <v>7</v>
      </c>
      <c r="H10" s="168">
        <v>8</v>
      </c>
      <c r="I10" s="168">
        <v>9</v>
      </c>
      <c r="J10" s="168">
        <v>10</v>
      </c>
      <c r="K10" s="168"/>
      <c r="L10" s="168"/>
      <c r="M10" s="168"/>
      <c r="N10" s="168"/>
      <c r="O10" s="168"/>
      <c r="P10" s="168"/>
      <c r="Q10" s="168"/>
      <c r="R10" s="168"/>
      <c r="S10" s="168"/>
      <c r="T10" s="168"/>
      <c r="U10" s="168"/>
      <c r="V10" s="168"/>
      <c r="W10" s="168"/>
      <c r="X10" s="168"/>
      <c r="Y10" s="168"/>
      <c r="Z10" s="168"/>
      <c r="AA10" s="168"/>
      <c r="AB10" s="168"/>
      <c r="AC10" s="168"/>
      <c r="AD10" s="168"/>
      <c r="AE10" s="168"/>
      <c r="AF10" s="168"/>
      <c r="AG10" s="168"/>
      <c r="AH10" s="168"/>
      <c r="AI10" s="168"/>
      <c r="AJ10" s="168"/>
      <c r="AK10" s="168"/>
      <c r="AL10" s="168"/>
      <c r="AM10" s="168"/>
      <c r="AN10" s="168"/>
      <c r="AO10" s="168"/>
      <c r="AP10" s="168"/>
      <c r="AQ10" s="168"/>
      <c r="AR10" s="168"/>
      <c r="AS10" s="431">
        <f>SUM(E10:AR10)</f>
        <v>48</v>
      </c>
      <c r="AT10" s="433">
        <f>SUM(E11:AR11)</f>
        <v>21</v>
      </c>
      <c r="AU10" s="431">
        <f>ROUND(AT10/2+AS10/2,0)</f>
        <v>35</v>
      </c>
      <c r="AV10" s="17" t="s">
        <v>0</v>
      </c>
    </row>
    <row r="11" spans="1:48" ht="15.6" customHeight="1" x14ac:dyDescent="0.3">
      <c r="B11" s="435"/>
      <c r="C11" s="437"/>
      <c r="D11" s="141">
        <v>2</v>
      </c>
      <c r="E11" s="168">
        <v>1</v>
      </c>
      <c r="F11" s="168">
        <v>2</v>
      </c>
      <c r="G11" s="168">
        <v>3</v>
      </c>
      <c r="H11" s="168">
        <v>4</v>
      </c>
      <c r="I11" s="168">
        <v>5</v>
      </c>
      <c r="J11" s="168">
        <v>6</v>
      </c>
      <c r="K11" s="168"/>
      <c r="L11" s="168"/>
      <c r="M11" s="168"/>
      <c r="N11" s="168"/>
      <c r="O11" s="168"/>
      <c r="P11" s="168"/>
      <c r="Q11" s="168"/>
      <c r="R11" s="168"/>
      <c r="S11" s="168"/>
      <c r="T11" s="168"/>
      <c r="U11" s="168"/>
      <c r="V11" s="168"/>
      <c r="W11" s="168"/>
      <c r="X11" s="168"/>
      <c r="Y11" s="168"/>
      <c r="Z11" s="168"/>
      <c r="AA11" s="168"/>
      <c r="AB11" s="168"/>
      <c r="AC11" s="168"/>
      <c r="AD11" s="168"/>
      <c r="AE11" s="168"/>
      <c r="AF11" s="168"/>
      <c r="AG11" s="168"/>
      <c r="AH11" s="168"/>
      <c r="AI11" s="168"/>
      <c r="AJ11" s="168"/>
      <c r="AK11" s="168"/>
      <c r="AL11" s="168"/>
      <c r="AM11" s="168"/>
      <c r="AN11" s="168"/>
      <c r="AO11" s="168"/>
      <c r="AP11" s="168"/>
      <c r="AQ11" s="168"/>
      <c r="AR11" s="168"/>
      <c r="AS11" s="432"/>
      <c r="AT11" s="433"/>
      <c r="AU11" s="432"/>
    </row>
    <row r="12" spans="1:48" ht="15.6" customHeight="1" x14ac:dyDescent="0.3">
      <c r="B12" s="434">
        <f>'Student Data'!A9</f>
        <v>2</v>
      </c>
      <c r="C12" s="436" t="str">
        <f>IF('Student Data'!B9="","",'Student Data'!B9)</f>
        <v>રમેશ</v>
      </c>
      <c r="D12" s="141">
        <v>1</v>
      </c>
      <c r="E12" s="168">
        <v>9</v>
      </c>
      <c r="F12" s="168">
        <v>9</v>
      </c>
      <c r="G12" s="168">
        <v>9</v>
      </c>
      <c r="H12" s="168">
        <v>9</v>
      </c>
      <c r="I12" s="168">
        <v>9</v>
      </c>
      <c r="J12" s="168"/>
      <c r="K12" s="168"/>
      <c r="L12" s="168"/>
      <c r="M12" s="168"/>
      <c r="N12" s="168"/>
      <c r="O12" s="168"/>
      <c r="P12" s="168"/>
      <c r="Q12" s="168"/>
      <c r="R12" s="168"/>
      <c r="S12" s="168"/>
      <c r="T12" s="168"/>
      <c r="U12" s="168"/>
      <c r="V12" s="168"/>
      <c r="W12" s="168"/>
      <c r="X12" s="168"/>
      <c r="Y12" s="168"/>
      <c r="Z12" s="168"/>
      <c r="AA12" s="168"/>
      <c r="AB12" s="168"/>
      <c r="AC12" s="168"/>
      <c r="AD12" s="168"/>
      <c r="AE12" s="168"/>
      <c r="AF12" s="168"/>
      <c r="AG12" s="168"/>
      <c r="AH12" s="168"/>
      <c r="AI12" s="168"/>
      <c r="AJ12" s="168"/>
      <c r="AK12" s="168"/>
      <c r="AL12" s="168"/>
      <c r="AM12" s="168"/>
      <c r="AN12" s="168"/>
      <c r="AO12" s="168"/>
      <c r="AP12" s="168"/>
      <c r="AQ12" s="168"/>
      <c r="AR12" s="168"/>
      <c r="AS12" s="431">
        <f>IF(SUM(E12:AR12)=0,"",SUM(E12:AR12))</f>
        <v>45</v>
      </c>
      <c r="AT12" s="433" t="str">
        <f>IF(SUM(E13:AR13)=0,"",SUM(E13:AR13))</f>
        <v/>
      </c>
      <c r="AU12" s="431">
        <f>IF(AT12="",IF(AS12="","",ROUND(AS12/2,0)),IF(AS12="",ROUND(AT12/2,0),ROUND(AT12/2+AS12/2,0)))</f>
        <v>23</v>
      </c>
    </row>
    <row r="13" spans="1:48" ht="15.6" customHeight="1" x14ac:dyDescent="0.3">
      <c r="B13" s="435"/>
      <c r="C13" s="437"/>
      <c r="D13" s="141">
        <v>2</v>
      </c>
      <c r="E13" s="168"/>
      <c r="F13" s="168"/>
      <c r="G13" s="168"/>
      <c r="H13" s="168"/>
      <c r="I13" s="168"/>
      <c r="J13" s="168"/>
      <c r="K13" s="168"/>
      <c r="L13" s="168"/>
      <c r="M13" s="168"/>
      <c r="N13" s="168"/>
      <c r="O13" s="168"/>
      <c r="P13" s="168"/>
      <c r="Q13" s="168"/>
      <c r="R13" s="168"/>
      <c r="S13" s="168"/>
      <c r="T13" s="168"/>
      <c r="U13" s="168"/>
      <c r="V13" s="168"/>
      <c r="W13" s="168"/>
      <c r="X13" s="168"/>
      <c r="Y13" s="168"/>
      <c r="Z13" s="168"/>
      <c r="AA13" s="168"/>
      <c r="AB13" s="168"/>
      <c r="AC13" s="168"/>
      <c r="AD13" s="168"/>
      <c r="AE13" s="168"/>
      <c r="AF13" s="168"/>
      <c r="AG13" s="168"/>
      <c r="AH13" s="168"/>
      <c r="AI13" s="168"/>
      <c r="AJ13" s="168"/>
      <c r="AK13" s="168"/>
      <c r="AL13" s="168"/>
      <c r="AM13" s="168"/>
      <c r="AN13" s="168"/>
      <c r="AO13" s="168"/>
      <c r="AP13" s="168"/>
      <c r="AQ13" s="168"/>
      <c r="AR13" s="168"/>
      <c r="AS13" s="432"/>
      <c r="AT13" s="433"/>
      <c r="AU13" s="432"/>
    </row>
    <row r="14" spans="1:48" ht="15.6" customHeight="1" x14ac:dyDescent="0.3">
      <c r="B14" s="434" t="str">
        <f>'Student Data'!A10</f>
        <v/>
      </c>
      <c r="C14" s="436" t="str">
        <f>IF('Student Data'!B10="","",'Student Data'!B10)</f>
        <v/>
      </c>
      <c r="D14" s="141">
        <v>1</v>
      </c>
      <c r="E14" s="168"/>
      <c r="F14" s="168"/>
      <c r="G14" s="168"/>
      <c r="H14" s="168"/>
      <c r="I14" s="168"/>
      <c r="J14" s="168"/>
      <c r="K14" s="168"/>
      <c r="L14" s="168"/>
      <c r="M14" s="168"/>
      <c r="N14" s="168"/>
      <c r="O14" s="168"/>
      <c r="P14" s="168"/>
      <c r="Q14" s="168"/>
      <c r="R14" s="168"/>
      <c r="S14" s="168"/>
      <c r="T14" s="168"/>
      <c r="U14" s="168"/>
      <c r="V14" s="168"/>
      <c r="W14" s="168"/>
      <c r="X14" s="168"/>
      <c r="Y14" s="168"/>
      <c r="Z14" s="168"/>
      <c r="AA14" s="168"/>
      <c r="AB14" s="168"/>
      <c r="AC14" s="168"/>
      <c r="AD14" s="168"/>
      <c r="AE14" s="168"/>
      <c r="AF14" s="168"/>
      <c r="AG14" s="168"/>
      <c r="AH14" s="168"/>
      <c r="AI14" s="168"/>
      <c r="AJ14" s="168"/>
      <c r="AK14" s="168"/>
      <c r="AL14" s="168"/>
      <c r="AM14" s="168"/>
      <c r="AN14" s="168"/>
      <c r="AO14" s="168"/>
      <c r="AP14" s="168"/>
      <c r="AQ14" s="168"/>
      <c r="AR14" s="168"/>
      <c r="AS14" s="431" t="str">
        <f t="shared" ref="AS14:AS76" si="0">IF(SUM(E14:AR14)=0,"",SUM(E14:AR14))</f>
        <v/>
      </c>
      <c r="AT14" s="433" t="str">
        <f t="shared" ref="AT14" si="1">IF(SUM(E15:AR15)=0,"",SUM(E15:AR15))</f>
        <v/>
      </c>
      <c r="AU14" s="431" t="str">
        <f t="shared" ref="AU14" si="2">IF(AT14="",IF(AS14="","",ROUND(AS14/2,0)),IF(AS14="",ROUND(AT14/2,0),ROUND(AT14/2+AS14/2,0)))</f>
        <v/>
      </c>
    </row>
    <row r="15" spans="1:48" ht="15.6" customHeight="1" x14ac:dyDescent="0.3">
      <c r="B15" s="435"/>
      <c r="C15" s="437"/>
      <c r="D15" s="141">
        <v>2</v>
      </c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432"/>
      <c r="AT15" s="433"/>
      <c r="AU15" s="432"/>
    </row>
    <row r="16" spans="1:48" ht="15.6" customHeight="1" x14ac:dyDescent="0.3">
      <c r="B16" s="434" t="str">
        <f>'Student Data'!A11</f>
        <v/>
      </c>
      <c r="C16" s="436" t="str">
        <f>IF('Student Data'!B11="","",'Student Data'!B11)</f>
        <v/>
      </c>
      <c r="D16" s="141">
        <v>1</v>
      </c>
      <c r="E16" s="168"/>
      <c r="F16" s="168"/>
      <c r="G16" s="168"/>
      <c r="H16" s="168"/>
      <c r="I16" s="168"/>
      <c r="J16" s="168"/>
      <c r="K16" s="168"/>
      <c r="L16" s="168"/>
      <c r="M16" s="168"/>
      <c r="N16" s="168"/>
      <c r="O16" s="168"/>
      <c r="P16" s="168"/>
      <c r="Q16" s="168"/>
      <c r="R16" s="168"/>
      <c r="S16" s="168"/>
      <c r="T16" s="168"/>
      <c r="U16" s="168"/>
      <c r="V16" s="168"/>
      <c r="W16" s="168"/>
      <c r="X16" s="168"/>
      <c r="Y16" s="168"/>
      <c r="Z16" s="168"/>
      <c r="AA16" s="168"/>
      <c r="AB16" s="168"/>
      <c r="AC16" s="168"/>
      <c r="AD16" s="168"/>
      <c r="AE16" s="168"/>
      <c r="AF16" s="168"/>
      <c r="AG16" s="168"/>
      <c r="AH16" s="168"/>
      <c r="AI16" s="168"/>
      <c r="AJ16" s="168"/>
      <c r="AK16" s="168"/>
      <c r="AL16" s="168"/>
      <c r="AM16" s="168"/>
      <c r="AN16" s="168"/>
      <c r="AO16" s="168"/>
      <c r="AP16" s="168"/>
      <c r="AQ16" s="168"/>
      <c r="AR16" s="168"/>
      <c r="AS16" s="431" t="str">
        <f t="shared" si="0"/>
        <v/>
      </c>
      <c r="AT16" s="433" t="str">
        <f t="shared" ref="AT16" si="3">IF(SUM(E17:AR17)=0,"",SUM(E17:AR17))</f>
        <v/>
      </c>
      <c r="AU16" s="431" t="str">
        <f t="shared" ref="AU16" si="4">IF(AT16="",IF(AS16="","",ROUND(AS16/2,0)),IF(AS16="",ROUND(AT16/2,0),ROUND(AT16/2+AS16/2,0)))</f>
        <v/>
      </c>
    </row>
    <row r="17" spans="2:47" ht="15.6" customHeight="1" x14ac:dyDescent="0.3">
      <c r="B17" s="435"/>
      <c r="C17" s="437"/>
      <c r="D17" s="141">
        <v>2</v>
      </c>
      <c r="E17" s="168"/>
      <c r="F17" s="168"/>
      <c r="G17" s="168"/>
      <c r="H17" s="168"/>
      <c r="I17" s="168"/>
      <c r="J17" s="168"/>
      <c r="K17" s="168"/>
      <c r="L17" s="168"/>
      <c r="M17" s="168"/>
      <c r="N17" s="168"/>
      <c r="O17" s="168"/>
      <c r="P17" s="168"/>
      <c r="Q17" s="168"/>
      <c r="R17" s="168"/>
      <c r="S17" s="168"/>
      <c r="T17" s="168"/>
      <c r="U17" s="168"/>
      <c r="V17" s="168"/>
      <c r="W17" s="168"/>
      <c r="X17" s="168"/>
      <c r="Y17" s="168"/>
      <c r="Z17" s="168"/>
      <c r="AA17" s="168"/>
      <c r="AB17" s="168"/>
      <c r="AC17" s="168"/>
      <c r="AD17" s="168"/>
      <c r="AE17" s="168"/>
      <c r="AF17" s="168"/>
      <c r="AG17" s="168"/>
      <c r="AH17" s="168"/>
      <c r="AI17" s="168"/>
      <c r="AJ17" s="168"/>
      <c r="AK17" s="168"/>
      <c r="AL17" s="168"/>
      <c r="AM17" s="168"/>
      <c r="AN17" s="168"/>
      <c r="AO17" s="168"/>
      <c r="AP17" s="168"/>
      <c r="AQ17" s="168"/>
      <c r="AR17" s="168"/>
      <c r="AS17" s="432"/>
      <c r="AT17" s="433"/>
      <c r="AU17" s="432"/>
    </row>
    <row r="18" spans="2:47" ht="15.6" customHeight="1" x14ac:dyDescent="0.3">
      <c r="B18" s="434" t="str">
        <f>'Student Data'!A12</f>
        <v/>
      </c>
      <c r="C18" s="436" t="str">
        <f>IF('Student Data'!B12="","",'Student Data'!B12)</f>
        <v/>
      </c>
      <c r="D18" s="141">
        <v>1</v>
      </c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431" t="str">
        <f t="shared" si="0"/>
        <v/>
      </c>
      <c r="AT18" s="433" t="str">
        <f t="shared" ref="AT18" si="5">IF(SUM(E19:AR19)=0,"",SUM(E19:AR19))</f>
        <v/>
      </c>
      <c r="AU18" s="431" t="str">
        <f t="shared" ref="AU18" si="6">IF(AT18="",IF(AS18="","",ROUND(AS18/2,0)),IF(AS18="",ROUND(AT18/2,0),ROUND(AT18/2+AS18/2,0)))</f>
        <v/>
      </c>
    </row>
    <row r="19" spans="2:47" ht="15.6" customHeight="1" x14ac:dyDescent="0.3">
      <c r="B19" s="435"/>
      <c r="C19" s="437"/>
      <c r="D19" s="141">
        <v>2</v>
      </c>
      <c r="E19" s="168"/>
      <c r="F19" s="168"/>
      <c r="G19" s="168"/>
      <c r="H19" s="168"/>
      <c r="I19" s="168"/>
      <c r="J19" s="168"/>
      <c r="K19" s="168"/>
      <c r="L19" s="168"/>
      <c r="M19" s="168"/>
      <c r="N19" s="168"/>
      <c r="O19" s="168"/>
      <c r="P19" s="168"/>
      <c r="Q19" s="168"/>
      <c r="R19" s="168"/>
      <c r="S19" s="168"/>
      <c r="T19" s="168"/>
      <c r="U19" s="168"/>
      <c r="V19" s="168"/>
      <c r="W19" s="168"/>
      <c r="X19" s="168"/>
      <c r="Y19" s="168"/>
      <c r="Z19" s="168"/>
      <c r="AA19" s="168"/>
      <c r="AB19" s="168"/>
      <c r="AC19" s="168"/>
      <c r="AD19" s="168"/>
      <c r="AE19" s="168"/>
      <c r="AF19" s="168"/>
      <c r="AG19" s="168"/>
      <c r="AH19" s="168"/>
      <c r="AI19" s="168"/>
      <c r="AJ19" s="168"/>
      <c r="AK19" s="168"/>
      <c r="AL19" s="168"/>
      <c r="AM19" s="168"/>
      <c r="AN19" s="168"/>
      <c r="AO19" s="168"/>
      <c r="AP19" s="168"/>
      <c r="AQ19" s="168"/>
      <c r="AR19" s="168"/>
      <c r="AS19" s="432"/>
      <c r="AT19" s="433"/>
      <c r="AU19" s="432"/>
    </row>
    <row r="20" spans="2:47" ht="15.6" customHeight="1" x14ac:dyDescent="0.3">
      <c r="B20" s="434" t="str">
        <f>'Student Data'!A13</f>
        <v/>
      </c>
      <c r="C20" s="436" t="str">
        <f>IF('Student Data'!B13="","",'Student Data'!B13)</f>
        <v/>
      </c>
      <c r="D20" s="141">
        <v>1</v>
      </c>
      <c r="E20" s="168"/>
      <c r="F20" s="168"/>
      <c r="G20" s="168"/>
      <c r="H20" s="168"/>
      <c r="I20" s="168"/>
      <c r="J20" s="168"/>
      <c r="K20" s="168"/>
      <c r="L20" s="168"/>
      <c r="M20" s="168"/>
      <c r="N20" s="168"/>
      <c r="O20" s="168"/>
      <c r="P20" s="168"/>
      <c r="Q20" s="168"/>
      <c r="R20" s="168"/>
      <c r="S20" s="168"/>
      <c r="T20" s="168"/>
      <c r="U20" s="168"/>
      <c r="V20" s="168"/>
      <c r="W20" s="168"/>
      <c r="X20" s="168"/>
      <c r="Y20" s="168"/>
      <c r="Z20" s="168"/>
      <c r="AA20" s="168"/>
      <c r="AB20" s="168"/>
      <c r="AC20" s="168"/>
      <c r="AD20" s="168"/>
      <c r="AE20" s="168"/>
      <c r="AF20" s="168"/>
      <c r="AG20" s="168"/>
      <c r="AH20" s="168"/>
      <c r="AI20" s="168"/>
      <c r="AJ20" s="168"/>
      <c r="AK20" s="168"/>
      <c r="AL20" s="168"/>
      <c r="AM20" s="168"/>
      <c r="AN20" s="168"/>
      <c r="AO20" s="168"/>
      <c r="AP20" s="168"/>
      <c r="AQ20" s="168"/>
      <c r="AR20" s="168"/>
      <c r="AS20" s="431" t="str">
        <f t="shared" si="0"/>
        <v/>
      </c>
      <c r="AT20" s="433" t="str">
        <f t="shared" ref="AT20" si="7">IF(SUM(E21:AR21)=0,"",SUM(E21:AR21))</f>
        <v/>
      </c>
      <c r="AU20" s="431" t="str">
        <f t="shared" ref="AU20" si="8">IF(AT20="",IF(AS20="","",ROUND(AS20/2,0)),IF(AS20="",ROUND(AT20/2,0),ROUND(AT20/2+AS20/2,0)))</f>
        <v/>
      </c>
    </row>
    <row r="21" spans="2:47" ht="15.6" customHeight="1" x14ac:dyDescent="0.3">
      <c r="B21" s="435"/>
      <c r="C21" s="437"/>
      <c r="D21" s="141">
        <v>2</v>
      </c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  <c r="AF21" s="168"/>
      <c r="AG21" s="168"/>
      <c r="AH21" s="168"/>
      <c r="AI21" s="168"/>
      <c r="AJ21" s="168"/>
      <c r="AK21" s="168"/>
      <c r="AL21" s="168"/>
      <c r="AM21" s="168"/>
      <c r="AN21" s="168"/>
      <c r="AO21" s="168"/>
      <c r="AP21" s="168"/>
      <c r="AQ21" s="168"/>
      <c r="AR21" s="168"/>
      <c r="AS21" s="432"/>
      <c r="AT21" s="433"/>
      <c r="AU21" s="432"/>
    </row>
    <row r="22" spans="2:47" ht="15.6" customHeight="1" x14ac:dyDescent="0.3">
      <c r="B22" s="434" t="str">
        <f>'Student Data'!A14</f>
        <v/>
      </c>
      <c r="C22" s="436" t="str">
        <f>IF('Student Data'!B14="","",'Student Data'!B14)</f>
        <v/>
      </c>
      <c r="D22" s="141">
        <v>1</v>
      </c>
      <c r="E22" s="168"/>
      <c r="F22" s="168"/>
      <c r="G22" s="168"/>
      <c r="H22" s="168"/>
      <c r="I22" s="168"/>
      <c r="J22" s="168"/>
      <c r="K22" s="168"/>
      <c r="L22" s="168"/>
      <c r="M22" s="168"/>
      <c r="N22" s="168"/>
      <c r="O22" s="168"/>
      <c r="P22" s="168"/>
      <c r="Q22" s="168"/>
      <c r="R22" s="168"/>
      <c r="S22" s="168"/>
      <c r="T22" s="168"/>
      <c r="U22" s="168"/>
      <c r="V22" s="168"/>
      <c r="W22" s="168"/>
      <c r="X22" s="168"/>
      <c r="Y22" s="168"/>
      <c r="Z22" s="168"/>
      <c r="AA22" s="168"/>
      <c r="AB22" s="168"/>
      <c r="AC22" s="168"/>
      <c r="AD22" s="168"/>
      <c r="AE22" s="168"/>
      <c r="AF22" s="168"/>
      <c r="AG22" s="168"/>
      <c r="AH22" s="168"/>
      <c r="AI22" s="168"/>
      <c r="AJ22" s="168"/>
      <c r="AK22" s="168"/>
      <c r="AL22" s="168"/>
      <c r="AM22" s="168"/>
      <c r="AN22" s="168"/>
      <c r="AO22" s="168"/>
      <c r="AP22" s="168"/>
      <c r="AQ22" s="168"/>
      <c r="AR22" s="168"/>
      <c r="AS22" s="431" t="str">
        <f t="shared" si="0"/>
        <v/>
      </c>
      <c r="AT22" s="433" t="str">
        <f t="shared" ref="AT22" si="9">IF(SUM(E23:AR23)=0,"",SUM(E23:AR23))</f>
        <v/>
      </c>
      <c r="AU22" s="431" t="str">
        <f t="shared" ref="AU22" si="10">IF(AT22="",IF(AS22="","",ROUND(AS22/2,0)),IF(AS22="",ROUND(AT22/2,0),ROUND(AT22/2+AS22/2,0)))</f>
        <v/>
      </c>
    </row>
    <row r="23" spans="2:47" ht="15.6" customHeight="1" x14ac:dyDescent="0.3">
      <c r="B23" s="435"/>
      <c r="C23" s="437"/>
      <c r="D23" s="141">
        <v>2</v>
      </c>
      <c r="E23" s="168"/>
      <c r="F23" s="168"/>
      <c r="G23" s="168"/>
      <c r="H23" s="168"/>
      <c r="I23" s="168"/>
      <c r="J23" s="168"/>
      <c r="K23" s="168"/>
      <c r="L23" s="168"/>
      <c r="M23" s="168"/>
      <c r="N23" s="168"/>
      <c r="O23" s="168"/>
      <c r="P23" s="168"/>
      <c r="Q23" s="168"/>
      <c r="R23" s="168"/>
      <c r="S23" s="168"/>
      <c r="T23" s="168"/>
      <c r="U23" s="168"/>
      <c r="V23" s="168"/>
      <c r="W23" s="168"/>
      <c r="X23" s="168"/>
      <c r="Y23" s="168"/>
      <c r="Z23" s="168"/>
      <c r="AA23" s="168"/>
      <c r="AB23" s="168"/>
      <c r="AC23" s="168"/>
      <c r="AD23" s="168"/>
      <c r="AE23" s="168"/>
      <c r="AF23" s="168"/>
      <c r="AG23" s="168"/>
      <c r="AH23" s="168"/>
      <c r="AI23" s="168"/>
      <c r="AJ23" s="168"/>
      <c r="AK23" s="168"/>
      <c r="AL23" s="168"/>
      <c r="AM23" s="168"/>
      <c r="AN23" s="168"/>
      <c r="AO23" s="168"/>
      <c r="AP23" s="168"/>
      <c r="AQ23" s="168"/>
      <c r="AR23" s="168"/>
      <c r="AS23" s="432"/>
      <c r="AT23" s="433"/>
      <c r="AU23" s="432"/>
    </row>
    <row r="24" spans="2:47" ht="15.6" customHeight="1" x14ac:dyDescent="0.3">
      <c r="B24" s="434" t="str">
        <f>'Student Data'!A15</f>
        <v/>
      </c>
      <c r="C24" s="436" t="str">
        <f>IF('Student Data'!B15="","",'Student Data'!B15)</f>
        <v/>
      </c>
      <c r="D24" s="141">
        <v>1</v>
      </c>
      <c r="E24" s="168"/>
      <c r="F24" s="168"/>
      <c r="G24" s="168"/>
      <c r="H24" s="168"/>
      <c r="I24" s="168"/>
      <c r="J24" s="168"/>
      <c r="K24" s="168"/>
      <c r="L24" s="168"/>
      <c r="M24" s="168"/>
      <c r="N24" s="168"/>
      <c r="O24" s="168"/>
      <c r="P24" s="168"/>
      <c r="Q24" s="168"/>
      <c r="R24" s="168"/>
      <c r="S24" s="168"/>
      <c r="T24" s="168"/>
      <c r="U24" s="168"/>
      <c r="V24" s="168"/>
      <c r="W24" s="168"/>
      <c r="X24" s="168"/>
      <c r="Y24" s="168"/>
      <c r="Z24" s="168"/>
      <c r="AA24" s="168"/>
      <c r="AB24" s="168"/>
      <c r="AC24" s="168"/>
      <c r="AD24" s="168"/>
      <c r="AE24" s="168"/>
      <c r="AF24" s="168"/>
      <c r="AG24" s="168"/>
      <c r="AH24" s="168"/>
      <c r="AI24" s="168"/>
      <c r="AJ24" s="168"/>
      <c r="AK24" s="168"/>
      <c r="AL24" s="168"/>
      <c r="AM24" s="168"/>
      <c r="AN24" s="168"/>
      <c r="AO24" s="168"/>
      <c r="AP24" s="168"/>
      <c r="AQ24" s="168"/>
      <c r="AR24" s="168"/>
      <c r="AS24" s="431" t="str">
        <f t="shared" si="0"/>
        <v/>
      </c>
      <c r="AT24" s="433" t="str">
        <f t="shared" ref="AT24" si="11">IF(SUM(E25:AR25)=0,"",SUM(E25:AR25))</f>
        <v/>
      </c>
      <c r="AU24" s="431" t="str">
        <f t="shared" ref="AU24" si="12">IF(AT24="",IF(AS24="","",ROUND(AS24/2,0)),IF(AS24="",ROUND(AT24/2,0),ROUND(AT24/2+AS24/2,0)))</f>
        <v/>
      </c>
    </row>
    <row r="25" spans="2:47" ht="15" customHeight="1" x14ac:dyDescent="0.3">
      <c r="B25" s="435"/>
      <c r="C25" s="437"/>
      <c r="D25" s="141">
        <v>2</v>
      </c>
      <c r="E25" s="168"/>
      <c r="F25" s="168"/>
      <c r="G25" s="168"/>
      <c r="H25" s="168"/>
      <c r="I25" s="168"/>
      <c r="J25" s="168"/>
      <c r="K25" s="168"/>
      <c r="L25" s="168"/>
      <c r="M25" s="168"/>
      <c r="N25" s="168"/>
      <c r="O25" s="168"/>
      <c r="P25" s="168"/>
      <c r="Q25" s="168"/>
      <c r="R25" s="168"/>
      <c r="S25" s="168"/>
      <c r="T25" s="168"/>
      <c r="U25" s="168"/>
      <c r="V25" s="168"/>
      <c r="W25" s="168"/>
      <c r="X25" s="168"/>
      <c r="Y25" s="168"/>
      <c r="Z25" s="168"/>
      <c r="AA25" s="168"/>
      <c r="AB25" s="168"/>
      <c r="AC25" s="168"/>
      <c r="AD25" s="168"/>
      <c r="AE25" s="168"/>
      <c r="AF25" s="168"/>
      <c r="AG25" s="168"/>
      <c r="AH25" s="168"/>
      <c r="AI25" s="168"/>
      <c r="AJ25" s="168"/>
      <c r="AK25" s="168"/>
      <c r="AL25" s="168"/>
      <c r="AM25" s="168"/>
      <c r="AN25" s="168"/>
      <c r="AO25" s="168"/>
      <c r="AP25" s="168"/>
      <c r="AQ25" s="168"/>
      <c r="AR25" s="168"/>
      <c r="AS25" s="432"/>
      <c r="AT25" s="433"/>
      <c r="AU25" s="432"/>
    </row>
    <row r="26" spans="2:47" ht="15.6" customHeight="1" x14ac:dyDescent="0.3">
      <c r="B26" s="434" t="str">
        <f>'Student Data'!A16</f>
        <v/>
      </c>
      <c r="C26" s="436" t="str">
        <f>IF('Student Data'!B16="","",'Student Data'!B16)</f>
        <v/>
      </c>
      <c r="D26" s="141">
        <v>1</v>
      </c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  <c r="Q26" s="168"/>
      <c r="R26" s="168"/>
      <c r="S26" s="168"/>
      <c r="T26" s="168"/>
      <c r="U26" s="168"/>
      <c r="V26" s="168"/>
      <c r="W26" s="168"/>
      <c r="X26" s="168"/>
      <c r="Y26" s="168"/>
      <c r="Z26" s="168"/>
      <c r="AA26" s="168"/>
      <c r="AB26" s="168"/>
      <c r="AC26" s="168"/>
      <c r="AD26" s="168"/>
      <c r="AE26" s="168"/>
      <c r="AF26" s="168"/>
      <c r="AG26" s="168"/>
      <c r="AH26" s="168"/>
      <c r="AI26" s="168"/>
      <c r="AJ26" s="168"/>
      <c r="AK26" s="168"/>
      <c r="AL26" s="168"/>
      <c r="AM26" s="168"/>
      <c r="AN26" s="168"/>
      <c r="AO26" s="168"/>
      <c r="AP26" s="168"/>
      <c r="AQ26" s="168"/>
      <c r="AR26" s="168"/>
      <c r="AS26" s="431" t="str">
        <f t="shared" si="0"/>
        <v/>
      </c>
      <c r="AT26" s="433" t="str">
        <f t="shared" ref="AT26" si="13">IF(SUM(E27:AR27)=0,"",SUM(E27:AR27))</f>
        <v/>
      </c>
      <c r="AU26" s="431" t="str">
        <f t="shared" ref="AU26" si="14">IF(AT26="",IF(AS26="","",ROUND(AS26/2,0)),IF(AS26="",ROUND(AT26/2,0),ROUND(AT26/2+AS26/2,0)))</f>
        <v/>
      </c>
    </row>
    <row r="27" spans="2:47" ht="15.6" customHeight="1" x14ac:dyDescent="0.3">
      <c r="B27" s="435"/>
      <c r="C27" s="437"/>
      <c r="D27" s="141">
        <v>2</v>
      </c>
      <c r="E27" s="168"/>
      <c r="F27" s="168"/>
      <c r="G27" s="168"/>
      <c r="H27" s="168"/>
      <c r="I27" s="168"/>
      <c r="J27" s="168"/>
      <c r="K27" s="168"/>
      <c r="L27" s="168"/>
      <c r="M27" s="168"/>
      <c r="N27" s="168"/>
      <c r="O27" s="168"/>
      <c r="P27" s="168"/>
      <c r="Q27" s="168"/>
      <c r="R27" s="168"/>
      <c r="S27" s="168"/>
      <c r="T27" s="168"/>
      <c r="U27" s="168"/>
      <c r="V27" s="168"/>
      <c r="W27" s="168"/>
      <c r="X27" s="168"/>
      <c r="Y27" s="168"/>
      <c r="Z27" s="168"/>
      <c r="AA27" s="168"/>
      <c r="AB27" s="168"/>
      <c r="AC27" s="168"/>
      <c r="AD27" s="168"/>
      <c r="AE27" s="168"/>
      <c r="AF27" s="168"/>
      <c r="AG27" s="168"/>
      <c r="AH27" s="168"/>
      <c r="AI27" s="168"/>
      <c r="AJ27" s="168"/>
      <c r="AK27" s="168"/>
      <c r="AL27" s="168"/>
      <c r="AM27" s="168"/>
      <c r="AN27" s="168"/>
      <c r="AO27" s="168"/>
      <c r="AP27" s="168"/>
      <c r="AQ27" s="168"/>
      <c r="AR27" s="168"/>
      <c r="AS27" s="432"/>
      <c r="AT27" s="433"/>
      <c r="AU27" s="432"/>
    </row>
    <row r="28" spans="2:47" ht="14.4" customHeight="1" x14ac:dyDescent="0.3">
      <c r="B28" s="434" t="str">
        <f>'Student Data'!A17</f>
        <v/>
      </c>
      <c r="C28" s="436" t="str">
        <f>IF('Student Data'!B17="","",'Student Data'!B17)</f>
        <v/>
      </c>
      <c r="D28" s="141">
        <v>1</v>
      </c>
      <c r="E28" s="168"/>
      <c r="F28" s="168"/>
      <c r="G28" s="168"/>
      <c r="H28" s="168"/>
      <c r="I28" s="168"/>
      <c r="J28" s="168"/>
      <c r="K28" s="168"/>
      <c r="L28" s="168"/>
      <c r="M28" s="168"/>
      <c r="N28" s="168"/>
      <c r="O28" s="168"/>
      <c r="P28" s="168"/>
      <c r="Q28" s="168"/>
      <c r="R28" s="168"/>
      <c r="S28" s="168"/>
      <c r="T28" s="168"/>
      <c r="U28" s="168"/>
      <c r="V28" s="168"/>
      <c r="W28" s="168"/>
      <c r="X28" s="168"/>
      <c r="Y28" s="168"/>
      <c r="Z28" s="168"/>
      <c r="AA28" s="168"/>
      <c r="AB28" s="168"/>
      <c r="AC28" s="168"/>
      <c r="AD28" s="168"/>
      <c r="AE28" s="168"/>
      <c r="AF28" s="168"/>
      <c r="AG28" s="168"/>
      <c r="AH28" s="168"/>
      <c r="AI28" s="168"/>
      <c r="AJ28" s="168"/>
      <c r="AK28" s="168"/>
      <c r="AL28" s="168"/>
      <c r="AM28" s="168"/>
      <c r="AN28" s="168"/>
      <c r="AO28" s="168"/>
      <c r="AP28" s="168"/>
      <c r="AQ28" s="168"/>
      <c r="AR28" s="168"/>
      <c r="AS28" s="431" t="str">
        <f t="shared" si="0"/>
        <v/>
      </c>
      <c r="AT28" s="433" t="str">
        <f t="shared" ref="AT28" si="15">IF(SUM(E29:AR29)=0,"",SUM(E29:AR29))</f>
        <v/>
      </c>
      <c r="AU28" s="431" t="str">
        <f t="shared" ref="AU28" si="16">IF(AT28="",IF(AS28="","",ROUND(AS28/2,0)),IF(AS28="",ROUND(AT28/2,0),ROUND(AT28/2+AS28/2,0)))</f>
        <v/>
      </c>
    </row>
    <row r="29" spans="2:47" ht="14.4" customHeight="1" x14ac:dyDescent="0.3">
      <c r="B29" s="435"/>
      <c r="C29" s="437"/>
      <c r="D29" s="141">
        <v>2</v>
      </c>
      <c r="E29" s="168"/>
      <c r="F29" s="168"/>
      <c r="G29" s="168"/>
      <c r="H29" s="168"/>
      <c r="I29" s="168"/>
      <c r="J29" s="168"/>
      <c r="K29" s="168"/>
      <c r="L29" s="168"/>
      <c r="M29" s="168"/>
      <c r="N29" s="168"/>
      <c r="O29" s="168"/>
      <c r="P29" s="168"/>
      <c r="Q29" s="168"/>
      <c r="R29" s="168"/>
      <c r="S29" s="168"/>
      <c r="T29" s="168"/>
      <c r="U29" s="168"/>
      <c r="V29" s="168"/>
      <c r="W29" s="168"/>
      <c r="X29" s="168"/>
      <c r="Y29" s="168"/>
      <c r="Z29" s="168"/>
      <c r="AA29" s="168"/>
      <c r="AB29" s="168"/>
      <c r="AC29" s="168"/>
      <c r="AD29" s="168"/>
      <c r="AE29" s="168"/>
      <c r="AF29" s="168"/>
      <c r="AG29" s="168"/>
      <c r="AH29" s="168"/>
      <c r="AI29" s="168"/>
      <c r="AJ29" s="168"/>
      <c r="AK29" s="168"/>
      <c r="AL29" s="168"/>
      <c r="AM29" s="168"/>
      <c r="AN29" s="168"/>
      <c r="AO29" s="168"/>
      <c r="AP29" s="168"/>
      <c r="AQ29" s="168"/>
      <c r="AR29" s="168"/>
      <c r="AS29" s="432"/>
      <c r="AT29" s="433"/>
      <c r="AU29" s="432"/>
    </row>
    <row r="30" spans="2:47" ht="14.4" customHeight="1" x14ac:dyDescent="0.3">
      <c r="B30" s="434" t="str">
        <f>'Student Data'!A18</f>
        <v/>
      </c>
      <c r="C30" s="436" t="str">
        <f>IF('Student Data'!B18="","",'Student Data'!B18)</f>
        <v/>
      </c>
      <c r="D30" s="141">
        <v>1</v>
      </c>
      <c r="E30" s="168"/>
      <c r="F30" s="168"/>
      <c r="G30" s="168"/>
      <c r="H30" s="168"/>
      <c r="I30" s="168"/>
      <c r="J30" s="168"/>
      <c r="K30" s="168"/>
      <c r="L30" s="168"/>
      <c r="M30" s="168"/>
      <c r="N30" s="168"/>
      <c r="O30" s="168"/>
      <c r="P30" s="168"/>
      <c r="Q30" s="168"/>
      <c r="R30" s="168"/>
      <c r="S30" s="168"/>
      <c r="T30" s="168"/>
      <c r="U30" s="168"/>
      <c r="V30" s="168"/>
      <c r="W30" s="168"/>
      <c r="X30" s="168"/>
      <c r="Y30" s="168"/>
      <c r="Z30" s="168"/>
      <c r="AA30" s="168"/>
      <c r="AB30" s="168"/>
      <c r="AC30" s="168"/>
      <c r="AD30" s="168"/>
      <c r="AE30" s="168"/>
      <c r="AF30" s="168"/>
      <c r="AG30" s="168"/>
      <c r="AH30" s="168"/>
      <c r="AI30" s="168"/>
      <c r="AJ30" s="168"/>
      <c r="AK30" s="168"/>
      <c r="AL30" s="168"/>
      <c r="AM30" s="168"/>
      <c r="AN30" s="168"/>
      <c r="AO30" s="168"/>
      <c r="AP30" s="168"/>
      <c r="AQ30" s="168"/>
      <c r="AR30" s="168"/>
      <c r="AS30" s="431" t="str">
        <f t="shared" si="0"/>
        <v/>
      </c>
      <c r="AT30" s="433" t="str">
        <f t="shared" ref="AT30" si="17">IF(SUM(E31:AR31)=0,"",SUM(E31:AR31))</f>
        <v/>
      </c>
      <c r="AU30" s="431" t="str">
        <f t="shared" ref="AU30" si="18">IF(AT30="",IF(AS30="","",ROUND(AS30/2,0)),IF(AS30="",ROUND(AT30/2,0),ROUND(AT30/2+AS30/2,0)))</f>
        <v/>
      </c>
    </row>
    <row r="31" spans="2:47" ht="14.4" customHeight="1" x14ac:dyDescent="0.3">
      <c r="B31" s="435"/>
      <c r="C31" s="437"/>
      <c r="D31" s="141">
        <v>2</v>
      </c>
      <c r="E31" s="168"/>
      <c r="F31" s="168"/>
      <c r="G31" s="168"/>
      <c r="H31" s="168"/>
      <c r="I31" s="168"/>
      <c r="J31" s="168"/>
      <c r="K31" s="168"/>
      <c r="L31" s="168"/>
      <c r="M31" s="168"/>
      <c r="N31" s="168"/>
      <c r="O31" s="168"/>
      <c r="P31" s="168"/>
      <c r="Q31" s="168"/>
      <c r="R31" s="168"/>
      <c r="S31" s="168"/>
      <c r="T31" s="168"/>
      <c r="U31" s="168"/>
      <c r="V31" s="168"/>
      <c r="W31" s="168"/>
      <c r="X31" s="168"/>
      <c r="Y31" s="168"/>
      <c r="Z31" s="168"/>
      <c r="AA31" s="168"/>
      <c r="AB31" s="168"/>
      <c r="AC31" s="168"/>
      <c r="AD31" s="168"/>
      <c r="AE31" s="168"/>
      <c r="AF31" s="168"/>
      <c r="AG31" s="168"/>
      <c r="AH31" s="168"/>
      <c r="AI31" s="168"/>
      <c r="AJ31" s="168"/>
      <c r="AK31" s="168"/>
      <c r="AL31" s="168"/>
      <c r="AM31" s="168"/>
      <c r="AN31" s="168"/>
      <c r="AO31" s="168"/>
      <c r="AP31" s="168"/>
      <c r="AQ31" s="168"/>
      <c r="AR31" s="168"/>
      <c r="AS31" s="432"/>
      <c r="AT31" s="433"/>
      <c r="AU31" s="432"/>
    </row>
    <row r="32" spans="2:47" ht="14.4" customHeight="1" x14ac:dyDescent="0.3">
      <c r="B32" s="434" t="str">
        <f>'Student Data'!A19</f>
        <v/>
      </c>
      <c r="C32" s="436" t="str">
        <f>IF('Student Data'!B19="","",'Student Data'!B19)</f>
        <v/>
      </c>
      <c r="D32" s="141">
        <v>1</v>
      </c>
      <c r="E32" s="168"/>
      <c r="F32" s="168"/>
      <c r="G32" s="168"/>
      <c r="H32" s="168"/>
      <c r="I32" s="168"/>
      <c r="J32" s="168"/>
      <c r="K32" s="168"/>
      <c r="L32" s="168"/>
      <c r="M32" s="168"/>
      <c r="N32" s="168"/>
      <c r="O32" s="168"/>
      <c r="P32" s="168"/>
      <c r="Q32" s="168"/>
      <c r="R32" s="168"/>
      <c r="S32" s="168"/>
      <c r="T32" s="168"/>
      <c r="U32" s="168"/>
      <c r="V32" s="168"/>
      <c r="W32" s="168"/>
      <c r="X32" s="168"/>
      <c r="Y32" s="168"/>
      <c r="Z32" s="168"/>
      <c r="AA32" s="168"/>
      <c r="AB32" s="168"/>
      <c r="AC32" s="168"/>
      <c r="AD32" s="168"/>
      <c r="AE32" s="168"/>
      <c r="AF32" s="168"/>
      <c r="AG32" s="168"/>
      <c r="AH32" s="168"/>
      <c r="AI32" s="168"/>
      <c r="AJ32" s="168"/>
      <c r="AK32" s="168"/>
      <c r="AL32" s="168"/>
      <c r="AM32" s="168"/>
      <c r="AN32" s="168"/>
      <c r="AO32" s="168"/>
      <c r="AP32" s="168"/>
      <c r="AQ32" s="168"/>
      <c r="AR32" s="168"/>
      <c r="AS32" s="431" t="str">
        <f t="shared" si="0"/>
        <v/>
      </c>
      <c r="AT32" s="433" t="str">
        <f t="shared" ref="AT32" si="19">IF(SUM(E33:AR33)=0,"",SUM(E33:AR33))</f>
        <v/>
      </c>
      <c r="AU32" s="431" t="str">
        <f t="shared" ref="AU32" si="20">IF(AT32="",IF(AS32="","",ROUND(AS32/2,0)),IF(AS32="",ROUND(AT32/2,0),ROUND(AT32/2+AS32/2,0)))</f>
        <v/>
      </c>
    </row>
    <row r="33" spans="2:48" ht="14.4" customHeight="1" x14ac:dyDescent="0.3">
      <c r="B33" s="435"/>
      <c r="C33" s="437"/>
      <c r="D33" s="141">
        <v>2</v>
      </c>
      <c r="E33" s="168"/>
      <c r="F33" s="168"/>
      <c r="G33" s="168"/>
      <c r="H33" s="168"/>
      <c r="I33" s="168"/>
      <c r="J33" s="168"/>
      <c r="K33" s="168"/>
      <c r="L33" s="168"/>
      <c r="M33" s="168"/>
      <c r="N33" s="168"/>
      <c r="O33" s="168"/>
      <c r="P33" s="168"/>
      <c r="Q33" s="168"/>
      <c r="R33" s="168"/>
      <c r="S33" s="168"/>
      <c r="T33" s="168"/>
      <c r="U33" s="168"/>
      <c r="V33" s="168"/>
      <c r="W33" s="168"/>
      <c r="X33" s="168"/>
      <c r="Y33" s="168"/>
      <c r="Z33" s="168"/>
      <c r="AA33" s="168"/>
      <c r="AB33" s="168"/>
      <c r="AC33" s="168"/>
      <c r="AD33" s="168"/>
      <c r="AE33" s="168"/>
      <c r="AF33" s="168"/>
      <c r="AG33" s="168"/>
      <c r="AH33" s="168"/>
      <c r="AI33" s="168"/>
      <c r="AJ33" s="168"/>
      <c r="AK33" s="168"/>
      <c r="AL33" s="168"/>
      <c r="AM33" s="168"/>
      <c r="AN33" s="168"/>
      <c r="AO33" s="168"/>
      <c r="AP33" s="168"/>
      <c r="AQ33" s="168"/>
      <c r="AR33" s="168"/>
      <c r="AS33" s="432"/>
      <c r="AT33" s="433"/>
      <c r="AU33" s="432"/>
    </row>
    <row r="34" spans="2:48" ht="14.4" customHeight="1" x14ac:dyDescent="0.3">
      <c r="B34" s="434" t="str">
        <f>'Student Data'!A20</f>
        <v/>
      </c>
      <c r="C34" s="436" t="str">
        <f>IF('Student Data'!B20="","",'Student Data'!B20)</f>
        <v/>
      </c>
      <c r="D34" s="141">
        <v>1</v>
      </c>
      <c r="E34" s="168"/>
      <c r="F34" s="168"/>
      <c r="G34" s="168"/>
      <c r="H34" s="168"/>
      <c r="I34" s="168"/>
      <c r="J34" s="168"/>
      <c r="K34" s="168"/>
      <c r="L34" s="168"/>
      <c r="M34" s="168"/>
      <c r="N34" s="168"/>
      <c r="O34" s="168"/>
      <c r="P34" s="168"/>
      <c r="Q34" s="168"/>
      <c r="R34" s="168"/>
      <c r="S34" s="168"/>
      <c r="T34" s="168"/>
      <c r="U34" s="168"/>
      <c r="V34" s="168"/>
      <c r="W34" s="168"/>
      <c r="X34" s="168"/>
      <c r="Y34" s="168"/>
      <c r="Z34" s="168"/>
      <c r="AA34" s="168"/>
      <c r="AB34" s="168"/>
      <c r="AC34" s="168"/>
      <c r="AD34" s="168"/>
      <c r="AE34" s="168"/>
      <c r="AF34" s="168"/>
      <c r="AG34" s="168"/>
      <c r="AH34" s="168"/>
      <c r="AI34" s="168"/>
      <c r="AJ34" s="168"/>
      <c r="AK34" s="168"/>
      <c r="AL34" s="168"/>
      <c r="AM34" s="168"/>
      <c r="AN34" s="168"/>
      <c r="AO34" s="168"/>
      <c r="AP34" s="168"/>
      <c r="AQ34" s="168"/>
      <c r="AR34" s="168"/>
      <c r="AS34" s="431" t="str">
        <f t="shared" si="0"/>
        <v/>
      </c>
      <c r="AT34" s="433" t="str">
        <f t="shared" ref="AT34" si="21">IF(SUM(E35:AR35)=0,"",SUM(E35:AR35))</f>
        <v/>
      </c>
      <c r="AU34" s="431" t="str">
        <f t="shared" ref="AU34" si="22">IF(AT34="",IF(AS34="","",ROUND(AS34/2,0)),IF(AS34="",ROUND(AT34/2,0),ROUND(AT34/2+AS34/2,0)))</f>
        <v/>
      </c>
    </row>
    <row r="35" spans="2:48" ht="14.4" customHeight="1" x14ac:dyDescent="0.3">
      <c r="B35" s="435"/>
      <c r="C35" s="437"/>
      <c r="D35" s="141">
        <v>2</v>
      </c>
      <c r="E35" s="168"/>
      <c r="F35" s="168"/>
      <c r="G35" s="168"/>
      <c r="H35" s="168"/>
      <c r="I35" s="168"/>
      <c r="J35" s="168"/>
      <c r="K35" s="168"/>
      <c r="L35" s="168"/>
      <c r="M35" s="168"/>
      <c r="N35" s="168"/>
      <c r="O35" s="168"/>
      <c r="P35" s="168"/>
      <c r="Q35" s="168"/>
      <c r="R35" s="168"/>
      <c r="S35" s="168"/>
      <c r="T35" s="168"/>
      <c r="U35" s="168"/>
      <c r="V35" s="168"/>
      <c r="W35" s="168"/>
      <c r="X35" s="168"/>
      <c r="Y35" s="168"/>
      <c r="Z35" s="168"/>
      <c r="AA35" s="168"/>
      <c r="AB35" s="168"/>
      <c r="AC35" s="168"/>
      <c r="AD35" s="168"/>
      <c r="AE35" s="168"/>
      <c r="AF35" s="168"/>
      <c r="AG35" s="168"/>
      <c r="AH35" s="168"/>
      <c r="AI35" s="168"/>
      <c r="AJ35" s="168"/>
      <c r="AK35" s="168"/>
      <c r="AL35" s="168"/>
      <c r="AM35" s="168"/>
      <c r="AN35" s="168"/>
      <c r="AO35" s="168"/>
      <c r="AP35" s="168"/>
      <c r="AQ35" s="168"/>
      <c r="AR35" s="168"/>
      <c r="AS35" s="432"/>
      <c r="AT35" s="433"/>
      <c r="AU35" s="432"/>
    </row>
    <row r="36" spans="2:48" ht="14.4" customHeight="1" x14ac:dyDescent="0.3">
      <c r="B36" s="434" t="str">
        <f>'Student Data'!A21</f>
        <v/>
      </c>
      <c r="C36" s="436" t="str">
        <f>IF('Student Data'!B21="","",'Student Data'!B21)</f>
        <v/>
      </c>
      <c r="D36" s="141">
        <v>1</v>
      </c>
      <c r="E36" s="168"/>
      <c r="F36" s="168"/>
      <c r="G36" s="168"/>
      <c r="H36" s="168"/>
      <c r="I36" s="168"/>
      <c r="J36" s="168"/>
      <c r="K36" s="168"/>
      <c r="L36" s="168"/>
      <c r="M36" s="168"/>
      <c r="N36" s="168"/>
      <c r="O36" s="168"/>
      <c r="P36" s="168"/>
      <c r="Q36" s="168"/>
      <c r="R36" s="168"/>
      <c r="S36" s="168"/>
      <c r="T36" s="168"/>
      <c r="U36" s="168"/>
      <c r="V36" s="168"/>
      <c r="W36" s="168"/>
      <c r="X36" s="168"/>
      <c r="Y36" s="168"/>
      <c r="Z36" s="168"/>
      <c r="AA36" s="168"/>
      <c r="AB36" s="168"/>
      <c r="AC36" s="168"/>
      <c r="AD36" s="168"/>
      <c r="AE36" s="168"/>
      <c r="AF36" s="168"/>
      <c r="AG36" s="168"/>
      <c r="AH36" s="168"/>
      <c r="AI36" s="168"/>
      <c r="AJ36" s="168"/>
      <c r="AK36" s="168"/>
      <c r="AL36" s="168"/>
      <c r="AM36" s="168"/>
      <c r="AN36" s="168"/>
      <c r="AO36" s="168"/>
      <c r="AP36" s="168"/>
      <c r="AQ36" s="168"/>
      <c r="AR36" s="168"/>
      <c r="AS36" s="431" t="str">
        <f t="shared" si="0"/>
        <v/>
      </c>
      <c r="AT36" s="433" t="str">
        <f t="shared" ref="AT36" si="23">IF(SUM(E37:AR37)=0,"",SUM(E37:AR37))</f>
        <v/>
      </c>
      <c r="AU36" s="431" t="str">
        <f t="shared" ref="AU36" si="24">IF(AT36="",IF(AS36="","",ROUND(AS36/2,0)),IF(AS36="",ROUND(AT36/2,0),ROUND(AT36/2+AS36/2,0)))</f>
        <v/>
      </c>
    </row>
    <row r="37" spans="2:48" ht="14.4" customHeight="1" x14ac:dyDescent="0.3">
      <c r="B37" s="435"/>
      <c r="C37" s="437"/>
      <c r="D37" s="141">
        <v>2</v>
      </c>
      <c r="E37" s="168"/>
      <c r="F37" s="168"/>
      <c r="G37" s="168"/>
      <c r="H37" s="168"/>
      <c r="I37" s="168"/>
      <c r="J37" s="168"/>
      <c r="K37" s="168"/>
      <c r="L37" s="168"/>
      <c r="M37" s="168"/>
      <c r="N37" s="168"/>
      <c r="O37" s="168"/>
      <c r="P37" s="168"/>
      <c r="Q37" s="168"/>
      <c r="R37" s="168"/>
      <c r="S37" s="168"/>
      <c r="T37" s="168"/>
      <c r="U37" s="168"/>
      <c r="V37" s="168"/>
      <c r="W37" s="168"/>
      <c r="X37" s="168"/>
      <c r="Y37" s="168"/>
      <c r="Z37" s="168"/>
      <c r="AA37" s="168"/>
      <c r="AB37" s="168"/>
      <c r="AC37" s="168"/>
      <c r="AD37" s="168"/>
      <c r="AE37" s="168"/>
      <c r="AF37" s="168"/>
      <c r="AG37" s="168"/>
      <c r="AH37" s="168"/>
      <c r="AI37" s="168"/>
      <c r="AJ37" s="168"/>
      <c r="AK37" s="168"/>
      <c r="AL37" s="168"/>
      <c r="AM37" s="168"/>
      <c r="AN37" s="168"/>
      <c r="AO37" s="168"/>
      <c r="AP37" s="168"/>
      <c r="AQ37" s="168"/>
      <c r="AR37" s="168"/>
      <c r="AS37" s="432"/>
      <c r="AT37" s="433"/>
      <c r="AU37" s="432"/>
    </row>
    <row r="38" spans="2:48" ht="14.4" customHeight="1" x14ac:dyDescent="0.3">
      <c r="B38" s="434" t="str">
        <f>'Student Data'!A22</f>
        <v/>
      </c>
      <c r="C38" s="436" t="str">
        <f>IF('Student Data'!B22="","",'Student Data'!B22)</f>
        <v/>
      </c>
      <c r="D38" s="141">
        <v>1</v>
      </c>
      <c r="E38" s="168"/>
      <c r="F38" s="168"/>
      <c r="G38" s="168"/>
      <c r="H38" s="168"/>
      <c r="I38" s="168"/>
      <c r="J38" s="168"/>
      <c r="K38" s="168"/>
      <c r="L38" s="168"/>
      <c r="M38" s="168"/>
      <c r="N38" s="168"/>
      <c r="O38" s="168"/>
      <c r="P38" s="168"/>
      <c r="Q38" s="168"/>
      <c r="R38" s="168"/>
      <c r="S38" s="168"/>
      <c r="T38" s="168"/>
      <c r="U38" s="168"/>
      <c r="V38" s="168"/>
      <c r="W38" s="168"/>
      <c r="X38" s="168"/>
      <c r="Y38" s="168"/>
      <c r="Z38" s="168"/>
      <c r="AA38" s="168"/>
      <c r="AB38" s="168"/>
      <c r="AC38" s="168"/>
      <c r="AD38" s="168"/>
      <c r="AE38" s="168"/>
      <c r="AF38" s="168"/>
      <c r="AG38" s="168"/>
      <c r="AH38" s="168"/>
      <c r="AI38" s="168"/>
      <c r="AJ38" s="168"/>
      <c r="AK38" s="168"/>
      <c r="AL38" s="168"/>
      <c r="AM38" s="168"/>
      <c r="AN38" s="168"/>
      <c r="AO38" s="168"/>
      <c r="AP38" s="168"/>
      <c r="AQ38" s="168"/>
      <c r="AR38" s="168"/>
      <c r="AS38" s="431" t="str">
        <f t="shared" si="0"/>
        <v/>
      </c>
      <c r="AT38" s="433" t="str">
        <f t="shared" ref="AT38" si="25">IF(SUM(E39:AR39)=0,"",SUM(E39:AR39))</f>
        <v/>
      </c>
      <c r="AU38" s="431" t="str">
        <f t="shared" ref="AU38" si="26">IF(AT38="",IF(AS38="","",ROUND(AS38/2,0)),IF(AS38="",ROUND(AT38/2,0),ROUND(AT38/2+AS38/2,0)))</f>
        <v/>
      </c>
      <c r="AV38" s="17" t="s">
        <v>0</v>
      </c>
    </row>
    <row r="39" spans="2:48" ht="14.4" customHeight="1" x14ac:dyDescent="0.3">
      <c r="B39" s="435"/>
      <c r="C39" s="437"/>
      <c r="D39" s="141">
        <v>2</v>
      </c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  <c r="Q39" s="168"/>
      <c r="R39" s="168"/>
      <c r="S39" s="168"/>
      <c r="T39" s="168"/>
      <c r="U39" s="168"/>
      <c r="V39" s="168"/>
      <c r="W39" s="168"/>
      <c r="X39" s="168"/>
      <c r="Y39" s="168"/>
      <c r="Z39" s="168"/>
      <c r="AA39" s="168"/>
      <c r="AB39" s="168"/>
      <c r="AC39" s="168"/>
      <c r="AD39" s="168"/>
      <c r="AE39" s="168"/>
      <c r="AF39" s="168"/>
      <c r="AG39" s="168"/>
      <c r="AH39" s="168"/>
      <c r="AI39" s="168"/>
      <c r="AJ39" s="168"/>
      <c r="AK39" s="168"/>
      <c r="AL39" s="168"/>
      <c r="AM39" s="168"/>
      <c r="AN39" s="168"/>
      <c r="AO39" s="168"/>
      <c r="AP39" s="168"/>
      <c r="AQ39" s="168"/>
      <c r="AR39" s="168"/>
      <c r="AS39" s="432"/>
      <c r="AT39" s="433"/>
      <c r="AU39" s="432"/>
    </row>
    <row r="40" spans="2:48" s="136" customFormat="1" ht="14.4" customHeight="1" x14ac:dyDescent="0.3">
      <c r="B40" s="434" t="str">
        <f>'Student Data'!A23</f>
        <v/>
      </c>
      <c r="C40" s="436" t="str">
        <f>IF('Student Data'!B23="","",'Student Data'!B23)</f>
        <v/>
      </c>
      <c r="D40" s="141">
        <v>1</v>
      </c>
      <c r="E40" s="168"/>
      <c r="F40" s="168"/>
      <c r="G40" s="168"/>
      <c r="H40" s="168"/>
      <c r="I40" s="168"/>
      <c r="J40" s="168"/>
      <c r="K40" s="168"/>
      <c r="L40" s="168"/>
      <c r="M40" s="168"/>
      <c r="N40" s="168"/>
      <c r="O40" s="168"/>
      <c r="P40" s="168"/>
      <c r="Q40" s="168"/>
      <c r="R40" s="168"/>
      <c r="S40" s="168"/>
      <c r="T40" s="168"/>
      <c r="U40" s="168"/>
      <c r="V40" s="168"/>
      <c r="W40" s="168"/>
      <c r="X40" s="168"/>
      <c r="Y40" s="168"/>
      <c r="Z40" s="168"/>
      <c r="AA40" s="168"/>
      <c r="AB40" s="168"/>
      <c r="AC40" s="168"/>
      <c r="AD40" s="168"/>
      <c r="AE40" s="168"/>
      <c r="AF40" s="168"/>
      <c r="AG40" s="168"/>
      <c r="AH40" s="168"/>
      <c r="AI40" s="168"/>
      <c r="AJ40" s="168"/>
      <c r="AK40" s="168"/>
      <c r="AL40" s="168"/>
      <c r="AM40" s="168"/>
      <c r="AN40" s="168"/>
      <c r="AO40" s="168"/>
      <c r="AP40" s="168"/>
      <c r="AQ40" s="168"/>
      <c r="AR40" s="168"/>
      <c r="AS40" s="431" t="str">
        <f t="shared" si="0"/>
        <v/>
      </c>
      <c r="AT40" s="433" t="str">
        <f t="shared" ref="AT40" si="27">IF(SUM(E41:AR41)=0,"",SUM(E41:AR41))</f>
        <v/>
      </c>
      <c r="AU40" s="431" t="str">
        <f t="shared" ref="AU40" si="28">IF(AT40="",IF(AS40="","",ROUND(AS40/2,0)),IF(AS40="",ROUND(AT40/2,0),ROUND(AT40/2+AS40/2,0)))</f>
        <v/>
      </c>
    </row>
    <row r="41" spans="2:48" s="136" customFormat="1" ht="14.4" customHeight="1" x14ac:dyDescent="0.3">
      <c r="B41" s="435"/>
      <c r="C41" s="437"/>
      <c r="D41" s="141">
        <v>2</v>
      </c>
      <c r="E41" s="168"/>
      <c r="F41" s="168"/>
      <c r="G41" s="168"/>
      <c r="H41" s="168"/>
      <c r="I41" s="168"/>
      <c r="J41" s="168"/>
      <c r="K41" s="168"/>
      <c r="L41" s="168"/>
      <c r="M41" s="168"/>
      <c r="N41" s="168"/>
      <c r="O41" s="168"/>
      <c r="P41" s="168"/>
      <c r="Q41" s="168"/>
      <c r="R41" s="168"/>
      <c r="S41" s="168"/>
      <c r="T41" s="168"/>
      <c r="U41" s="168"/>
      <c r="V41" s="168"/>
      <c r="W41" s="168"/>
      <c r="X41" s="168"/>
      <c r="Y41" s="168"/>
      <c r="Z41" s="168"/>
      <c r="AA41" s="168"/>
      <c r="AB41" s="168"/>
      <c r="AC41" s="168"/>
      <c r="AD41" s="168"/>
      <c r="AE41" s="168"/>
      <c r="AF41" s="168"/>
      <c r="AG41" s="168"/>
      <c r="AH41" s="168"/>
      <c r="AI41" s="168"/>
      <c r="AJ41" s="168"/>
      <c r="AK41" s="168"/>
      <c r="AL41" s="168"/>
      <c r="AM41" s="168"/>
      <c r="AN41" s="168"/>
      <c r="AO41" s="168"/>
      <c r="AP41" s="168"/>
      <c r="AQ41" s="168"/>
      <c r="AR41" s="168"/>
      <c r="AS41" s="432"/>
      <c r="AT41" s="433"/>
      <c r="AU41" s="432"/>
    </row>
    <row r="42" spans="2:48" s="136" customFormat="1" ht="14.4" customHeight="1" x14ac:dyDescent="0.3">
      <c r="B42" s="434" t="str">
        <f>'Student Data'!A24</f>
        <v/>
      </c>
      <c r="C42" s="436" t="str">
        <f>IF('Student Data'!B24="","",'Student Data'!B24)</f>
        <v/>
      </c>
      <c r="D42" s="141">
        <v>1</v>
      </c>
      <c r="E42" s="168"/>
      <c r="F42" s="168"/>
      <c r="G42" s="168"/>
      <c r="H42" s="168"/>
      <c r="I42" s="168"/>
      <c r="J42" s="168"/>
      <c r="K42" s="168"/>
      <c r="L42" s="168"/>
      <c r="M42" s="168"/>
      <c r="N42" s="168"/>
      <c r="O42" s="168"/>
      <c r="P42" s="168"/>
      <c r="Q42" s="168"/>
      <c r="R42" s="168"/>
      <c r="S42" s="168"/>
      <c r="T42" s="168"/>
      <c r="U42" s="168"/>
      <c r="V42" s="168"/>
      <c r="W42" s="168"/>
      <c r="X42" s="168"/>
      <c r="Y42" s="168"/>
      <c r="Z42" s="168"/>
      <c r="AA42" s="168"/>
      <c r="AB42" s="168"/>
      <c r="AC42" s="168"/>
      <c r="AD42" s="168"/>
      <c r="AE42" s="168"/>
      <c r="AF42" s="168"/>
      <c r="AG42" s="168"/>
      <c r="AH42" s="168"/>
      <c r="AI42" s="168"/>
      <c r="AJ42" s="168"/>
      <c r="AK42" s="168"/>
      <c r="AL42" s="168"/>
      <c r="AM42" s="168"/>
      <c r="AN42" s="168"/>
      <c r="AO42" s="168"/>
      <c r="AP42" s="168"/>
      <c r="AQ42" s="168"/>
      <c r="AR42" s="168"/>
      <c r="AS42" s="431" t="str">
        <f t="shared" si="0"/>
        <v/>
      </c>
      <c r="AT42" s="433" t="str">
        <f t="shared" ref="AT42" si="29">IF(SUM(E43:AR43)=0,"",SUM(E43:AR43))</f>
        <v/>
      </c>
      <c r="AU42" s="431" t="str">
        <f t="shared" ref="AU42" si="30">IF(AT42="",IF(AS42="","",ROUND(AS42/2,0)),IF(AS42="",ROUND(AT42/2,0),ROUND(AT42/2+AS42/2,0)))</f>
        <v/>
      </c>
    </row>
    <row r="43" spans="2:48" s="136" customFormat="1" ht="14.4" customHeight="1" x14ac:dyDescent="0.3">
      <c r="B43" s="435"/>
      <c r="C43" s="437"/>
      <c r="D43" s="141">
        <v>2</v>
      </c>
      <c r="E43" s="168"/>
      <c r="F43" s="168"/>
      <c r="G43" s="168"/>
      <c r="H43" s="168"/>
      <c r="I43" s="168"/>
      <c r="J43" s="168"/>
      <c r="K43" s="168"/>
      <c r="L43" s="168"/>
      <c r="M43" s="168"/>
      <c r="N43" s="168"/>
      <c r="O43" s="168"/>
      <c r="P43" s="168"/>
      <c r="Q43" s="168"/>
      <c r="R43" s="168"/>
      <c r="S43" s="168"/>
      <c r="T43" s="168"/>
      <c r="U43" s="168"/>
      <c r="V43" s="168"/>
      <c r="W43" s="168"/>
      <c r="X43" s="168"/>
      <c r="Y43" s="168"/>
      <c r="Z43" s="168"/>
      <c r="AA43" s="168"/>
      <c r="AB43" s="168"/>
      <c r="AC43" s="168"/>
      <c r="AD43" s="168"/>
      <c r="AE43" s="168"/>
      <c r="AF43" s="168"/>
      <c r="AG43" s="168"/>
      <c r="AH43" s="168"/>
      <c r="AI43" s="168"/>
      <c r="AJ43" s="168"/>
      <c r="AK43" s="168"/>
      <c r="AL43" s="168"/>
      <c r="AM43" s="168"/>
      <c r="AN43" s="168"/>
      <c r="AO43" s="168"/>
      <c r="AP43" s="168"/>
      <c r="AQ43" s="168"/>
      <c r="AR43" s="168"/>
      <c r="AS43" s="432"/>
      <c r="AT43" s="433"/>
      <c r="AU43" s="432"/>
    </row>
    <row r="44" spans="2:48" s="136" customFormat="1" ht="14.4" customHeight="1" x14ac:dyDescent="0.3">
      <c r="B44" s="434" t="str">
        <f>'Student Data'!A25</f>
        <v/>
      </c>
      <c r="C44" s="436" t="str">
        <f>IF('Student Data'!B25="","",'Student Data'!B25)</f>
        <v/>
      </c>
      <c r="D44" s="141">
        <v>1</v>
      </c>
      <c r="E44" s="168"/>
      <c r="F44" s="168"/>
      <c r="G44" s="168"/>
      <c r="H44" s="168"/>
      <c r="I44" s="168"/>
      <c r="J44" s="168"/>
      <c r="K44" s="168"/>
      <c r="L44" s="168"/>
      <c r="M44" s="168"/>
      <c r="N44" s="168"/>
      <c r="O44" s="168"/>
      <c r="P44" s="168"/>
      <c r="Q44" s="168"/>
      <c r="R44" s="168"/>
      <c r="S44" s="168"/>
      <c r="T44" s="168"/>
      <c r="U44" s="168"/>
      <c r="V44" s="168"/>
      <c r="W44" s="168"/>
      <c r="X44" s="168"/>
      <c r="Y44" s="168"/>
      <c r="Z44" s="168"/>
      <c r="AA44" s="168"/>
      <c r="AB44" s="168"/>
      <c r="AC44" s="168"/>
      <c r="AD44" s="168"/>
      <c r="AE44" s="168"/>
      <c r="AF44" s="168"/>
      <c r="AG44" s="168"/>
      <c r="AH44" s="168"/>
      <c r="AI44" s="168"/>
      <c r="AJ44" s="168"/>
      <c r="AK44" s="168"/>
      <c r="AL44" s="168"/>
      <c r="AM44" s="168"/>
      <c r="AN44" s="168"/>
      <c r="AO44" s="168"/>
      <c r="AP44" s="168"/>
      <c r="AQ44" s="168"/>
      <c r="AR44" s="168"/>
      <c r="AS44" s="431" t="str">
        <f t="shared" si="0"/>
        <v/>
      </c>
      <c r="AT44" s="433" t="str">
        <f t="shared" ref="AT44" si="31">IF(SUM(E45:AR45)=0,"",SUM(E45:AR45))</f>
        <v/>
      </c>
      <c r="AU44" s="431" t="str">
        <f t="shared" ref="AU44" si="32">IF(AT44="",IF(AS44="","",ROUND(AS44/2,0)),IF(AS44="",ROUND(AT44/2,0),ROUND(AT44/2+AS44/2,0)))</f>
        <v/>
      </c>
    </row>
    <row r="45" spans="2:48" s="136" customFormat="1" ht="14.4" customHeight="1" x14ac:dyDescent="0.3">
      <c r="B45" s="435"/>
      <c r="C45" s="437"/>
      <c r="D45" s="141">
        <v>2</v>
      </c>
      <c r="E45" s="168"/>
      <c r="F45" s="168"/>
      <c r="G45" s="168"/>
      <c r="H45" s="168"/>
      <c r="I45" s="168"/>
      <c r="J45" s="168"/>
      <c r="K45" s="168"/>
      <c r="L45" s="168"/>
      <c r="M45" s="168"/>
      <c r="N45" s="168"/>
      <c r="O45" s="168"/>
      <c r="P45" s="168"/>
      <c r="Q45" s="168"/>
      <c r="R45" s="168"/>
      <c r="S45" s="168"/>
      <c r="T45" s="168"/>
      <c r="U45" s="168"/>
      <c r="V45" s="168"/>
      <c r="W45" s="168"/>
      <c r="X45" s="168"/>
      <c r="Y45" s="168"/>
      <c r="Z45" s="168"/>
      <c r="AA45" s="168"/>
      <c r="AB45" s="168"/>
      <c r="AC45" s="168"/>
      <c r="AD45" s="168"/>
      <c r="AE45" s="168"/>
      <c r="AF45" s="168"/>
      <c r="AG45" s="168"/>
      <c r="AH45" s="168"/>
      <c r="AI45" s="168"/>
      <c r="AJ45" s="168"/>
      <c r="AK45" s="168"/>
      <c r="AL45" s="168"/>
      <c r="AM45" s="168"/>
      <c r="AN45" s="168"/>
      <c r="AO45" s="168"/>
      <c r="AP45" s="168"/>
      <c r="AQ45" s="168"/>
      <c r="AR45" s="168"/>
      <c r="AS45" s="432"/>
      <c r="AT45" s="433"/>
      <c r="AU45" s="432"/>
    </row>
    <row r="46" spans="2:48" s="136" customFormat="1" ht="14.4" customHeight="1" x14ac:dyDescent="0.3">
      <c r="B46" s="434" t="str">
        <f>'Student Data'!A26</f>
        <v/>
      </c>
      <c r="C46" s="436" t="str">
        <f>IF('Student Data'!B26="","",'Student Data'!B26)</f>
        <v/>
      </c>
      <c r="D46" s="141">
        <v>1</v>
      </c>
      <c r="E46" s="168"/>
      <c r="F46" s="168"/>
      <c r="G46" s="168"/>
      <c r="H46" s="168"/>
      <c r="I46" s="168"/>
      <c r="J46" s="168"/>
      <c r="K46" s="168"/>
      <c r="L46" s="168"/>
      <c r="M46" s="168"/>
      <c r="N46" s="168"/>
      <c r="O46" s="168"/>
      <c r="P46" s="168"/>
      <c r="Q46" s="168"/>
      <c r="R46" s="168"/>
      <c r="S46" s="168"/>
      <c r="T46" s="168"/>
      <c r="U46" s="168"/>
      <c r="V46" s="168"/>
      <c r="W46" s="168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431" t="str">
        <f t="shared" si="0"/>
        <v/>
      </c>
      <c r="AT46" s="433" t="str">
        <f t="shared" ref="AT46" si="33">IF(SUM(E47:AR47)=0,"",SUM(E47:AR47))</f>
        <v/>
      </c>
      <c r="AU46" s="431" t="str">
        <f t="shared" ref="AU46" si="34">IF(AT46="",IF(AS46="","",ROUND(AS46/2,0)),IF(AS46="",ROUND(AT46/2,0),ROUND(AT46/2+AS46/2,0)))</f>
        <v/>
      </c>
    </row>
    <row r="47" spans="2:48" s="136" customFormat="1" ht="14.4" customHeight="1" x14ac:dyDescent="0.3">
      <c r="B47" s="435"/>
      <c r="C47" s="437"/>
      <c r="D47" s="141">
        <v>2</v>
      </c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168"/>
      <c r="T47" s="168"/>
      <c r="U47" s="168"/>
      <c r="V47" s="168"/>
      <c r="W47" s="168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432"/>
      <c r="AT47" s="433"/>
      <c r="AU47" s="432"/>
    </row>
    <row r="48" spans="2:48" s="136" customFormat="1" ht="14.4" customHeight="1" x14ac:dyDescent="0.3">
      <c r="B48" s="434" t="str">
        <f>'Student Data'!A27</f>
        <v/>
      </c>
      <c r="C48" s="436" t="str">
        <f>IF('Student Data'!B27="","",'Student Data'!B27)</f>
        <v/>
      </c>
      <c r="D48" s="141">
        <v>1</v>
      </c>
      <c r="E48" s="168"/>
      <c r="F48" s="168"/>
      <c r="G48" s="168"/>
      <c r="H48" s="168"/>
      <c r="I48" s="168"/>
      <c r="J48" s="168"/>
      <c r="K48" s="168"/>
      <c r="L48" s="168"/>
      <c r="M48" s="168"/>
      <c r="N48" s="168"/>
      <c r="O48" s="168"/>
      <c r="P48" s="168"/>
      <c r="Q48" s="168"/>
      <c r="R48" s="168"/>
      <c r="S48" s="168"/>
      <c r="T48" s="168"/>
      <c r="U48" s="168"/>
      <c r="V48" s="168"/>
      <c r="W48" s="168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431" t="str">
        <f t="shared" si="0"/>
        <v/>
      </c>
      <c r="AT48" s="433" t="str">
        <f t="shared" ref="AT48" si="35">IF(SUM(E49:AR49)=0,"",SUM(E49:AR49))</f>
        <v/>
      </c>
      <c r="AU48" s="431" t="str">
        <f t="shared" ref="AU48" si="36">IF(AT48="",IF(AS48="","",ROUND(AS48/2,0)),IF(AS48="",ROUND(AT48/2,0),ROUND(AT48/2+AS48/2,0)))</f>
        <v/>
      </c>
    </row>
    <row r="49" spans="2:47" s="136" customFormat="1" ht="14.4" customHeight="1" x14ac:dyDescent="0.3">
      <c r="B49" s="435"/>
      <c r="C49" s="437"/>
      <c r="D49" s="141">
        <v>2</v>
      </c>
      <c r="E49" s="168"/>
      <c r="F49" s="168"/>
      <c r="G49" s="168"/>
      <c r="H49" s="168"/>
      <c r="I49" s="168"/>
      <c r="J49" s="168"/>
      <c r="K49" s="168"/>
      <c r="L49" s="168"/>
      <c r="M49" s="168"/>
      <c r="N49" s="168"/>
      <c r="O49" s="168"/>
      <c r="P49" s="168"/>
      <c r="Q49" s="168"/>
      <c r="R49" s="168"/>
      <c r="S49" s="168"/>
      <c r="T49" s="168"/>
      <c r="U49" s="168"/>
      <c r="V49" s="168"/>
      <c r="W49" s="168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432"/>
      <c r="AT49" s="433"/>
      <c r="AU49" s="432"/>
    </row>
    <row r="50" spans="2:47" s="136" customFormat="1" ht="14.4" customHeight="1" x14ac:dyDescent="0.3">
      <c r="B50" s="434" t="str">
        <f>'Student Data'!A28</f>
        <v/>
      </c>
      <c r="C50" s="436" t="str">
        <f>IF('Student Data'!B28="","",'Student Data'!B28)</f>
        <v/>
      </c>
      <c r="D50" s="141">
        <v>1</v>
      </c>
      <c r="E50" s="168"/>
      <c r="F50" s="168"/>
      <c r="G50" s="168"/>
      <c r="H50" s="168"/>
      <c r="I50" s="168"/>
      <c r="J50" s="168"/>
      <c r="K50" s="168"/>
      <c r="L50" s="168"/>
      <c r="M50" s="168"/>
      <c r="N50" s="168"/>
      <c r="O50" s="168"/>
      <c r="P50" s="168"/>
      <c r="Q50" s="168"/>
      <c r="R50" s="168"/>
      <c r="S50" s="168"/>
      <c r="T50" s="168"/>
      <c r="U50" s="168"/>
      <c r="V50" s="168"/>
      <c r="W50" s="168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431" t="str">
        <f t="shared" si="0"/>
        <v/>
      </c>
      <c r="AT50" s="433" t="str">
        <f t="shared" ref="AT50" si="37">IF(SUM(E51:AR51)=0,"",SUM(E51:AR51))</f>
        <v/>
      </c>
      <c r="AU50" s="431" t="str">
        <f t="shared" ref="AU50" si="38">IF(AT50="",IF(AS50="","",ROUND(AS50/2,0)),IF(AS50="",ROUND(AT50/2,0),ROUND(AT50/2+AS50/2,0)))</f>
        <v/>
      </c>
    </row>
    <row r="51" spans="2:47" s="136" customFormat="1" ht="14.4" customHeight="1" x14ac:dyDescent="0.3">
      <c r="B51" s="435"/>
      <c r="C51" s="437"/>
      <c r="D51" s="141">
        <v>2</v>
      </c>
      <c r="E51" s="168"/>
      <c r="F51" s="168"/>
      <c r="G51" s="168"/>
      <c r="H51" s="168"/>
      <c r="I51" s="168"/>
      <c r="J51" s="168"/>
      <c r="K51" s="168"/>
      <c r="L51" s="168"/>
      <c r="M51" s="168"/>
      <c r="N51" s="168"/>
      <c r="O51" s="168"/>
      <c r="P51" s="168"/>
      <c r="Q51" s="168"/>
      <c r="R51" s="168"/>
      <c r="S51" s="168"/>
      <c r="T51" s="168"/>
      <c r="U51" s="168"/>
      <c r="V51" s="168"/>
      <c r="W51" s="168"/>
      <c r="X51" s="168"/>
      <c r="Y51" s="168"/>
      <c r="Z51" s="168"/>
      <c r="AA51" s="168"/>
      <c r="AB51" s="168"/>
      <c r="AC51" s="168"/>
      <c r="AD51" s="168"/>
      <c r="AE51" s="168"/>
      <c r="AF51" s="168"/>
      <c r="AG51" s="168"/>
      <c r="AH51" s="168"/>
      <c r="AI51" s="168"/>
      <c r="AJ51" s="168"/>
      <c r="AK51" s="168"/>
      <c r="AL51" s="168"/>
      <c r="AM51" s="168"/>
      <c r="AN51" s="168"/>
      <c r="AO51" s="168"/>
      <c r="AP51" s="168"/>
      <c r="AQ51" s="168"/>
      <c r="AR51" s="168"/>
      <c r="AS51" s="432"/>
      <c r="AT51" s="433"/>
      <c r="AU51" s="432"/>
    </row>
    <row r="52" spans="2:47" s="136" customFormat="1" ht="14.4" customHeight="1" x14ac:dyDescent="0.3">
      <c r="B52" s="434" t="str">
        <f>'Student Data'!A29</f>
        <v/>
      </c>
      <c r="C52" s="436" t="str">
        <f>IF('Student Data'!B29="","",'Student Data'!B29)</f>
        <v/>
      </c>
      <c r="D52" s="141">
        <v>1</v>
      </c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  <c r="Q52" s="168"/>
      <c r="R52" s="168"/>
      <c r="S52" s="168"/>
      <c r="T52" s="168"/>
      <c r="U52" s="168"/>
      <c r="V52" s="168"/>
      <c r="W52" s="168"/>
      <c r="X52" s="168"/>
      <c r="Y52" s="168"/>
      <c r="Z52" s="168"/>
      <c r="AA52" s="168"/>
      <c r="AB52" s="168"/>
      <c r="AC52" s="168"/>
      <c r="AD52" s="168"/>
      <c r="AE52" s="168"/>
      <c r="AF52" s="168"/>
      <c r="AG52" s="168"/>
      <c r="AH52" s="168"/>
      <c r="AI52" s="168"/>
      <c r="AJ52" s="168"/>
      <c r="AK52" s="168"/>
      <c r="AL52" s="168"/>
      <c r="AM52" s="168"/>
      <c r="AN52" s="168"/>
      <c r="AO52" s="168"/>
      <c r="AP52" s="168"/>
      <c r="AQ52" s="168"/>
      <c r="AR52" s="168"/>
      <c r="AS52" s="431" t="str">
        <f t="shared" si="0"/>
        <v/>
      </c>
      <c r="AT52" s="433" t="str">
        <f t="shared" ref="AT52" si="39">IF(SUM(E53:AR53)=0,"",SUM(E53:AR53))</f>
        <v/>
      </c>
      <c r="AU52" s="431" t="str">
        <f t="shared" ref="AU52" si="40">IF(AT52="",IF(AS52="","",ROUND(AS52/2,0)),IF(AS52="",ROUND(AT52/2,0),ROUND(AT52/2+AS52/2,0)))</f>
        <v/>
      </c>
    </row>
    <row r="53" spans="2:47" s="136" customFormat="1" ht="14.4" customHeight="1" x14ac:dyDescent="0.3">
      <c r="B53" s="435"/>
      <c r="C53" s="437"/>
      <c r="D53" s="141">
        <v>2</v>
      </c>
      <c r="E53" s="168"/>
      <c r="F53" s="168"/>
      <c r="G53" s="168"/>
      <c r="H53" s="168"/>
      <c r="I53" s="168"/>
      <c r="J53" s="168"/>
      <c r="K53" s="168"/>
      <c r="L53" s="168"/>
      <c r="M53" s="168"/>
      <c r="N53" s="168"/>
      <c r="O53" s="168"/>
      <c r="P53" s="168"/>
      <c r="Q53" s="168"/>
      <c r="R53" s="168"/>
      <c r="S53" s="168"/>
      <c r="T53" s="168"/>
      <c r="U53" s="168"/>
      <c r="V53" s="168"/>
      <c r="W53" s="168"/>
      <c r="X53" s="168"/>
      <c r="Y53" s="168"/>
      <c r="Z53" s="168"/>
      <c r="AA53" s="168"/>
      <c r="AB53" s="168"/>
      <c r="AC53" s="168"/>
      <c r="AD53" s="168"/>
      <c r="AE53" s="168"/>
      <c r="AF53" s="168"/>
      <c r="AG53" s="168"/>
      <c r="AH53" s="168"/>
      <c r="AI53" s="168"/>
      <c r="AJ53" s="168"/>
      <c r="AK53" s="168"/>
      <c r="AL53" s="168"/>
      <c r="AM53" s="168"/>
      <c r="AN53" s="168"/>
      <c r="AO53" s="168"/>
      <c r="AP53" s="168"/>
      <c r="AQ53" s="168"/>
      <c r="AR53" s="168"/>
      <c r="AS53" s="432"/>
      <c r="AT53" s="433"/>
      <c r="AU53" s="432"/>
    </row>
    <row r="54" spans="2:47" s="136" customFormat="1" ht="14.4" customHeight="1" x14ac:dyDescent="0.3">
      <c r="B54" s="434" t="str">
        <f>'Student Data'!A30</f>
        <v/>
      </c>
      <c r="C54" s="436" t="str">
        <f>IF('Student Data'!B30="","",'Student Data'!B30)</f>
        <v/>
      </c>
      <c r="D54" s="141">
        <v>1</v>
      </c>
      <c r="E54" s="168"/>
      <c r="F54" s="168"/>
      <c r="G54" s="168"/>
      <c r="H54" s="168"/>
      <c r="I54" s="168"/>
      <c r="J54" s="168"/>
      <c r="K54" s="168"/>
      <c r="L54" s="168"/>
      <c r="M54" s="168"/>
      <c r="N54" s="168"/>
      <c r="O54" s="168"/>
      <c r="P54" s="168"/>
      <c r="Q54" s="168"/>
      <c r="R54" s="168"/>
      <c r="S54" s="168"/>
      <c r="T54" s="168"/>
      <c r="U54" s="168"/>
      <c r="V54" s="168"/>
      <c r="W54" s="168"/>
      <c r="X54" s="168"/>
      <c r="Y54" s="168"/>
      <c r="Z54" s="168"/>
      <c r="AA54" s="168"/>
      <c r="AB54" s="168"/>
      <c r="AC54" s="168"/>
      <c r="AD54" s="168"/>
      <c r="AE54" s="168"/>
      <c r="AF54" s="168"/>
      <c r="AG54" s="168"/>
      <c r="AH54" s="168"/>
      <c r="AI54" s="168"/>
      <c r="AJ54" s="168"/>
      <c r="AK54" s="168"/>
      <c r="AL54" s="168"/>
      <c r="AM54" s="168"/>
      <c r="AN54" s="168"/>
      <c r="AO54" s="168"/>
      <c r="AP54" s="168"/>
      <c r="AQ54" s="168"/>
      <c r="AR54" s="168"/>
      <c r="AS54" s="431" t="str">
        <f t="shared" si="0"/>
        <v/>
      </c>
      <c r="AT54" s="433" t="str">
        <f t="shared" ref="AT54" si="41">IF(SUM(E55:AR55)=0,"",SUM(E55:AR55))</f>
        <v/>
      </c>
      <c r="AU54" s="431" t="str">
        <f t="shared" ref="AU54" si="42">IF(AT54="",IF(AS54="","",ROUND(AS54/2,0)),IF(AS54="",ROUND(AT54/2,0),ROUND(AT54/2+AS54/2,0)))</f>
        <v/>
      </c>
    </row>
    <row r="55" spans="2:47" s="136" customFormat="1" ht="14.4" customHeight="1" x14ac:dyDescent="0.3">
      <c r="B55" s="435"/>
      <c r="C55" s="437"/>
      <c r="D55" s="141">
        <v>2</v>
      </c>
      <c r="E55" s="168"/>
      <c r="F55" s="168"/>
      <c r="G55" s="168"/>
      <c r="H55" s="168"/>
      <c r="I55" s="168"/>
      <c r="J55" s="168"/>
      <c r="K55" s="168"/>
      <c r="L55" s="168"/>
      <c r="M55" s="168"/>
      <c r="N55" s="168"/>
      <c r="O55" s="168"/>
      <c r="P55" s="168"/>
      <c r="Q55" s="168"/>
      <c r="R55" s="168"/>
      <c r="S55" s="168"/>
      <c r="T55" s="168"/>
      <c r="U55" s="168"/>
      <c r="V55" s="168"/>
      <c r="W55" s="168"/>
      <c r="X55" s="168"/>
      <c r="Y55" s="168"/>
      <c r="Z55" s="168"/>
      <c r="AA55" s="168"/>
      <c r="AB55" s="168"/>
      <c r="AC55" s="168"/>
      <c r="AD55" s="168"/>
      <c r="AE55" s="168"/>
      <c r="AF55" s="168"/>
      <c r="AG55" s="168"/>
      <c r="AH55" s="168"/>
      <c r="AI55" s="168"/>
      <c r="AJ55" s="168"/>
      <c r="AK55" s="168"/>
      <c r="AL55" s="168"/>
      <c r="AM55" s="168"/>
      <c r="AN55" s="168"/>
      <c r="AO55" s="168"/>
      <c r="AP55" s="168"/>
      <c r="AQ55" s="168"/>
      <c r="AR55" s="168"/>
      <c r="AS55" s="432"/>
      <c r="AT55" s="433"/>
      <c r="AU55" s="432"/>
    </row>
    <row r="56" spans="2:47" s="136" customFormat="1" ht="14.4" customHeight="1" x14ac:dyDescent="0.3">
      <c r="B56" s="434" t="str">
        <f>'Student Data'!A31</f>
        <v/>
      </c>
      <c r="C56" s="436" t="str">
        <f>IF('Student Data'!B31="","",'Student Data'!B31)</f>
        <v/>
      </c>
      <c r="D56" s="141">
        <v>1</v>
      </c>
      <c r="E56" s="168"/>
      <c r="F56" s="168"/>
      <c r="G56" s="168"/>
      <c r="H56" s="168"/>
      <c r="I56" s="168"/>
      <c r="J56" s="168"/>
      <c r="K56" s="168"/>
      <c r="L56" s="168"/>
      <c r="M56" s="168"/>
      <c r="N56" s="168"/>
      <c r="O56" s="168"/>
      <c r="P56" s="168"/>
      <c r="Q56" s="168"/>
      <c r="R56" s="168"/>
      <c r="S56" s="168"/>
      <c r="T56" s="168"/>
      <c r="U56" s="168"/>
      <c r="V56" s="168"/>
      <c r="W56" s="168"/>
      <c r="X56" s="168"/>
      <c r="Y56" s="168"/>
      <c r="Z56" s="168"/>
      <c r="AA56" s="168"/>
      <c r="AB56" s="168"/>
      <c r="AC56" s="168"/>
      <c r="AD56" s="168"/>
      <c r="AE56" s="168"/>
      <c r="AF56" s="168"/>
      <c r="AG56" s="168"/>
      <c r="AH56" s="168"/>
      <c r="AI56" s="168"/>
      <c r="AJ56" s="168"/>
      <c r="AK56" s="168"/>
      <c r="AL56" s="168"/>
      <c r="AM56" s="168"/>
      <c r="AN56" s="168"/>
      <c r="AO56" s="168"/>
      <c r="AP56" s="168"/>
      <c r="AQ56" s="168"/>
      <c r="AR56" s="168"/>
      <c r="AS56" s="431" t="str">
        <f t="shared" si="0"/>
        <v/>
      </c>
      <c r="AT56" s="433" t="str">
        <f t="shared" ref="AT56" si="43">IF(SUM(E57:AR57)=0,"",SUM(E57:AR57))</f>
        <v/>
      </c>
      <c r="AU56" s="431" t="str">
        <f t="shared" ref="AU56" si="44">IF(AT56="",IF(AS56="","",ROUND(AS56/2,0)),IF(AS56="",ROUND(AT56/2,0),ROUND(AT56/2+AS56/2,0)))</f>
        <v/>
      </c>
    </row>
    <row r="57" spans="2:47" s="136" customFormat="1" ht="14.4" customHeight="1" x14ac:dyDescent="0.3">
      <c r="B57" s="435"/>
      <c r="C57" s="437"/>
      <c r="D57" s="141">
        <v>2</v>
      </c>
      <c r="E57" s="168"/>
      <c r="F57" s="168"/>
      <c r="G57" s="168"/>
      <c r="H57" s="168"/>
      <c r="I57" s="168"/>
      <c r="J57" s="168"/>
      <c r="K57" s="168"/>
      <c r="L57" s="168"/>
      <c r="M57" s="168"/>
      <c r="N57" s="168"/>
      <c r="O57" s="168"/>
      <c r="P57" s="168"/>
      <c r="Q57" s="168"/>
      <c r="R57" s="168"/>
      <c r="S57" s="168"/>
      <c r="T57" s="168"/>
      <c r="U57" s="168"/>
      <c r="V57" s="168"/>
      <c r="W57" s="168"/>
      <c r="X57" s="168"/>
      <c r="Y57" s="168"/>
      <c r="Z57" s="168"/>
      <c r="AA57" s="168"/>
      <c r="AB57" s="168"/>
      <c r="AC57" s="168"/>
      <c r="AD57" s="168"/>
      <c r="AE57" s="168"/>
      <c r="AF57" s="168"/>
      <c r="AG57" s="168"/>
      <c r="AH57" s="168"/>
      <c r="AI57" s="168"/>
      <c r="AJ57" s="168"/>
      <c r="AK57" s="168"/>
      <c r="AL57" s="168"/>
      <c r="AM57" s="168"/>
      <c r="AN57" s="168"/>
      <c r="AO57" s="168"/>
      <c r="AP57" s="168"/>
      <c r="AQ57" s="168"/>
      <c r="AR57" s="168"/>
      <c r="AS57" s="432"/>
      <c r="AT57" s="433"/>
      <c r="AU57" s="432"/>
    </row>
    <row r="58" spans="2:47" s="136" customFormat="1" ht="13.95" customHeight="1" x14ac:dyDescent="0.3">
      <c r="B58" s="434" t="str">
        <f>'Student Data'!A32</f>
        <v/>
      </c>
      <c r="C58" s="436" t="str">
        <f>IF('Student Data'!B32="","",'Student Data'!B32)</f>
        <v/>
      </c>
      <c r="D58" s="141">
        <v>1</v>
      </c>
      <c r="E58" s="168"/>
      <c r="F58" s="168"/>
      <c r="G58" s="168"/>
      <c r="H58" s="168"/>
      <c r="I58" s="168"/>
      <c r="J58" s="168"/>
      <c r="K58" s="168"/>
      <c r="L58" s="168"/>
      <c r="M58" s="168"/>
      <c r="N58" s="168"/>
      <c r="O58" s="168"/>
      <c r="P58" s="168"/>
      <c r="Q58" s="168"/>
      <c r="R58" s="168"/>
      <c r="S58" s="168"/>
      <c r="T58" s="168"/>
      <c r="U58" s="168"/>
      <c r="V58" s="168"/>
      <c r="W58" s="168"/>
      <c r="X58" s="168"/>
      <c r="Y58" s="168"/>
      <c r="Z58" s="168"/>
      <c r="AA58" s="168"/>
      <c r="AB58" s="168"/>
      <c r="AC58" s="168"/>
      <c r="AD58" s="168"/>
      <c r="AE58" s="168"/>
      <c r="AF58" s="168"/>
      <c r="AG58" s="168"/>
      <c r="AH58" s="168"/>
      <c r="AI58" s="168"/>
      <c r="AJ58" s="168"/>
      <c r="AK58" s="168"/>
      <c r="AL58" s="168"/>
      <c r="AM58" s="168"/>
      <c r="AN58" s="168"/>
      <c r="AO58" s="168"/>
      <c r="AP58" s="168"/>
      <c r="AQ58" s="168"/>
      <c r="AR58" s="168"/>
      <c r="AS58" s="431" t="str">
        <f t="shared" si="0"/>
        <v/>
      </c>
      <c r="AT58" s="433" t="str">
        <f t="shared" ref="AT58" si="45">IF(SUM(E59:AR59)=0,"",SUM(E59:AR59))</f>
        <v/>
      </c>
      <c r="AU58" s="431" t="str">
        <f t="shared" ref="AU58" si="46">IF(AT58="",IF(AS58="","",ROUND(AS58/2,0)),IF(AS58="",ROUND(AT58/2,0),ROUND(AT58/2+AS58/2,0)))</f>
        <v/>
      </c>
    </row>
    <row r="59" spans="2:47" s="136" customFormat="1" ht="13.95" customHeight="1" x14ac:dyDescent="0.3">
      <c r="B59" s="435"/>
      <c r="C59" s="437"/>
      <c r="D59" s="141">
        <v>2</v>
      </c>
      <c r="E59" s="168"/>
      <c r="F59" s="168"/>
      <c r="G59" s="168"/>
      <c r="H59" s="168"/>
      <c r="I59" s="168"/>
      <c r="J59" s="168"/>
      <c r="K59" s="168"/>
      <c r="L59" s="168"/>
      <c r="M59" s="168"/>
      <c r="N59" s="168"/>
      <c r="O59" s="168"/>
      <c r="P59" s="168"/>
      <c r="Q59" s="168"/>
      <c r="R59" s="168"/>
      <c r="S59" s="168"/>
      <c r="T59" s="168"/>
      <c r="U59" s="168"/>
      <c r="V59" s="168"/>
      <c r="W59" s="168"/>
      <c r="X59" s="168"/>
      <c r="Y59" s="168"/>
      <c r="Z59" s="168"/>
      <c r="AA59" s="168"/>
      <c r="AB59" s="168"/>
      <c r="AC59" s="168"/>
      <c r="AD59" s="168"/>
      <c r="AE59" s="168"/>
      <c r="AF59" s="168"/>
      <c r="AG59" s="168"/>
      <c r="AH59" s="168"/>
      <c r="AI59" s="168"/>
      <c r="AJ59" s="168"/>
      <c r="AK59" s="168"/>
      <c r="AL59" s="168"/>
      <c r="AM59" s="168"/>
      <c r="AN59" s="168"/>
      <c r="AO59" s="168"/>
      <c r="AP59" s="168"/>
      <c r="AQ59" s="168"/>
      <c r="AR59" s="168"/>
      <c r="AS59" s="432"/>
      <c r="AT59" s="433"/>
      <c r="AU59" s="432"/>
    </row>
    <row r="60" spans="2:47" s="136" customFormat="1" ht="13.95" customHeight="1" x14ac:dyDescent="0.3">
      <c r="B60" s="434" t="str">
        <f>'Student Data'!A33</f>
        <v/>
      </c>
      <c r="C60" s="436" t="str">
        <f>IF('Student Data'!B33="","",'Student Data'!B33)</f>
        <v/>
      </c>
      <c r="D60" s="141">
        <v>1</v>
      </c>
      <c r="E60" s="168"/>
      <c r="F60" s="168"/>
      <c r="G60" s="168"/>
      <c r="H60" s="168"/>
      <c r="I60" s="168"/>
      <c r="J60" s="168"/>
      <c r="K60" s="168"/>
      <c r="L60" s="168"/>
      <c r="M60" s="168"/>
      <c r="N60" s="168"/>
      <c r="O60" s="168"/>
      <c r="P60" s="168"/>
      <c r="Q60" s="168"/>
      <c r="R60" s="168"/>
      <c r="S60" s="168"/>
      <c r="T60" s="168"/>
      <c r="U60" s="168"/>
      <c r="V60" s="168"/>
      <c r="W60" s="168"/>
      <c r="X60" s="168"/>
      <c r="Y60" s="168"/>
      <c r="Z60" s="168"/>
      <c r="AA60" s="168"/>
      <c r="AB60" s="168"/>
      <c r="AC60" s="168"/>
      <c r="AD60" s="168"/>
      <c r="AE60" s="168"/>
      <c r="AF60" s="168"/>
      <c r="AG60" s="168"/>
      <c r="AH60" s="168"/>
      <c r="AI60" s="168"/>
      <c r="AJ60" s="168"/>
      <c r="AK60" s="168"/>
      <c r="AL60" s="168"/>
      <c r="AM60" s="168"/>
      <c r="AN60" s="168"/>
      <c r="AO60" s="168"/>
      <c r="AP60" s="168"/>
      <c r="AQ60" s="168"/>
      <c r="AR60" s="168"/>
      <c r="AS60" s="431" t="str">
        <f t="shared" si="0"/>
        <v/>
      </c>
      <c r="AT60" s="433" t="str">
        <f t="shared" ref="AT60" si="47">IF(SUM(E61:AR61)=0,"",SUM(E61:AR61))</f>
        <v/>
      </c>
      <c r="AU60" s="431" t="str">
        <f t="shared" ref="AU60" si="48">IF(AT60="",IF(AS60="","",ROUND(AS60/2,0)),IF(AS60="",ROUND(AT60/2,0),ROUND(AT60/2+AS60/2,0)))</f>
        <v/>
      </c>
    </row>
    <row r="61" spans="2:47" s="136" customFormat="1" ht="13.95" customHeight="1" x14ac:dyDescent="0.3">
      <c r="B61" s="435"/>
      <c r="C61" s="437"/>
      <c r="D61" s="141">
        <v>2</v>
      </c>
      <c r="E61" s="168"/>
      <c r="F61" s="168"/>
      <c r="G61" s="168"/>
      <c r="H61" s="168"/>
      <c r="I61" s="168"/>
      <c r="J61" s="168"/>
      <c r="K61" s="168"/>
      <c r="L61" s="168"/>
      <c r="M61" s="168"/>
      <c r="N61" s="168"/>
      <c r="O61" s="168"/>
      <c r="P61" s="168"/>
      <c r="Q61" s="168"/>
      <c r="R61" s="168"/>
      <c r="S61" s="168"/>
      <c r="T61" s="168"/>
      <c r="U61" s="168"/>
      <c r="V61" s="168"/>
      <c r="W61" s="168"/>
      <c r="X61" s="168"/>
      <c r="Y61" s="168"/>
      <c r="Z61" s="168"/>
      <c r="AA61" s="168"/>
      <c r="AB61" s="168"/>
      <c r="AC61" s="168"/>
      <c r="AD61" s="168"/>
      <c r="AE61" s="168"/>
      <c r="AF61" s="168"/>
      <c r="AG61" s="168"/>
      <c r="AH61" s="168"/>
      <c r="AI61" s="168"/>
      <c r="AJ61" s="168"/>
      <c r="AK61" s="168"/>
      <c r="AL61" s="168"/>
      <c r="AM61" s="168"/>
      <c r="AN61" s="168"/>
      <c r="AO61" s="168"/>
      <c r="AP61" s="168"/>
      <c r="AQ61" s="168"/>
      <c r="AR61" s="168"/>
      <c r="AS61" s="432"/>
      <c r="AT61" s="433"/>
      <c r="AU61" s="432"/>
    </row>
    <row r="62" spans="2:47" s="136" customFormat="1" ht="13.95" customHeight="1" x14ac:dyDescent="0.3">
      <c r="B62" s="434" t="str">
        <f>'Student Data'!A34</f>
        <v/>
      </c>
      <c r="C62" s="436" t="str">
        <f>IF('Student Data'!B34="","",'Student Data'!B34)</f>
        <v/>
      </c>
      <c r="D62" s="141">
        <v>1</v>
      </c>
      <c r="E62" s="168"/>
      <c r="F62" s="168"/>
      <c r="G62" s="168"/>
      <c r="H62" s="168"/>
      <c r="I62" s="168"/>
      <c r="J62" s="168"/>
      <c r="K62" s="168"/>
      <c r="L62" s="168"/>
      <c r="M62" s="168"/>
      <c r="N62" s="168"/>
      <c r="O62" s="168"/>
      <c r="P62" s="168"/>
      <c r="Q62" s="168"/>
      <c r="R62" s="168"/>
      <c r="S62" s="168"/>
      <c r="T62" s="168"/>
      <c r="U62" s="168"/>
      <c r="V62" s="168"/>
      <c r="W62" s="168"/>
      <c r="X62" s="168"/>
      <c r="Y62" s="168"/>
      <c r="Z62" s="168"/>
      <c r="AA62" s="168"/>
      <c r="AB62" s="168"/>
      <c r="AC62" s="168"/>
      <c r="AD62" s="168"/>
      <c r="AE62" s="168"/>
      <c r="AF62" s="168"/>
      <c r="AG62" s="168"/>
      <c r="AH62" s="168"/>
      <c r="AI62" s="168"/>
      <c r="AJ62" s="168"/>
      <c r="AK62" s="168"/>
      <c r="AL62" s="168"/>
      <c r="AM62" s="168"/>
      <c r="AN62" s="168"/>
      <c r="AO62" s="168"/>
      <c r="AP62" s="168"/>
      <c r="AQ62" s="168"/>
      <c r="AR62" s="168"/>
      <c r="AS62" s="431" t="str">
        <f t="shared" si="0"/>
        <v/>
      </c>
      <c r="AT62" s="433" t="str">
        <f t="shared" ref="AT62" si="49">IF(SUM(E63:AR63)=0,"",SUM(E63:AR63))</f>
        <v/>
      </c>
      <c r="AU62" s="431" t="str">
        <f t="shared" ref="AU62" si="50">IF(AT62="",IF(AS62="","",ROUND(AS62/2,0)),IF(AS62="",ROUND(AT62/2,0),ROUND(AT62/2+AS62/2,0)))</f>
        <v/>
      </c>
    </row>
    <row r="63" spans="2:47" s="136" customFormat="1" ht="13.95" customHeight="1" x14ac:dyDescent="0.3">
      <c r="B63" s="435"/>
      <c r="C63" s="437"/>
      <c r="D63" s="141">
        <v>2</v>
      </c>
      <c r="E63" s="168"/>
      <c r="F63" s="168"/>
      <c r="G63" s="168"/>
      <c r="H63" s="168"/>
      <c r="I63" s="168"/>
      <c r="J63" s="168"/>
      <c r="K63" s="168"/>
      <c r="L63" s="168"/>
      <c r="M63" s="168"/>
      <c r="N63" s="168"/>
      <c r="O63" s="168"/>
      <c r="P63" s="168"/>
      <c r="Q63" s="168"/>
      <c r="R63" s="168"/>
      <c r="S63" s="168"/>
      <c r="T63" s="168"/>
      <c r="U63" s="168"/>
      <c r="V63" s="168"/>
      <c r="W63" s="168"/>
      <c r="X63" s="168"/>
      <c r="Y63" s="168"/>
      <c r="Z63" s="168"/>
      <c r="AA63" s="168"/>
      <c r="AB63" s="168"/>
      <c r="AC63" s="168"/>
      <c r="AD63" s="168"/>
      <c r="AE63" s="168"/>
      <c r="AF63" s="168"/>
      <c r="AG63" s="168"/>
      <c r="AH63" s="168"/>
      <c r="AI63" s="168"/>
      <c r="AJ63" s="168"/>
      <c r="AK63" s="168"/>
      <c r="AL63" s="168"/>
      <c r="AM63" s="168"/>
      <c r="AN63" s="168"/>
      <c r="AO63" s="168"/>
      <c r="AP63" s="168"/>
      <c r="AQ63" s="168"/>
      <c r="AR63" s="168"/>
      <c r="AS63" s="432"/>
      <c r="AT63" s="433"/>
      <c r="AU63" s="432"/>
    </row>
    <row r="64" spans="2:47" s="136" customFormat="1" ht="13.95" customHeight="1" x14ac:dyDescent="0.3">
      <c r="B64" s="434" t="str">
        <f>'Student Data'!A35</f>
        <v/>
      </c>
      <c r="C64" s="436" t="str">
        <f>IF('Student Data'!B35="","",'Student Data'!B35)</f>
        <v/>
      </c>
      <c r="D64" s="141">
        <v>1</v>
      </c>
      <c r="E64" s="168"/>
      <c r="F64" s="168"/>
      <c r="G64" s="168"/>
      <c r="H64" s="168"/>
      <c r="I64" s="168"/>
      <c r="J64" s="168"/>
      <c r="K64" s="168"/>
      <c r="L64" s="168"/>
      <c r="M64" s="168"/>
      <c r="N64" s="168"/>
      <c r="O64" s="168"/>
      <c r="P64" s="168"/>
      <c r="Q64" s="168"/>
      <c r="R64" s="168"/>
      <c r="S64" s="168"/>
      <c r="T64" s="168"/>
      <c r="U64" s="168"/>
      <c r="V64" s="168"/>
      <c r="W64" s="168"/>
      <c r="X64" s="168"/>
      <c r="Y64" s="168"/>
      <c r="Z64" s="168"/>
      <c r="AA64" s="168"/>
      <c r="AB64" s="168"/>
      <c r="AC64" s="168"/>
      <c r="AD64" s="168"/>
      <c r="AE64" s="168"/>
      <c r="AF64" s="168"/>
      <c r="AG64" s="168"/>
      <c r="AH64" s="168"/>
      <c r="AI64" s="168"/>
      <c r="AJ64" s="168"/>
      <c r="AK64" s="168"/>
      <c r="AL64" s="168"/>
      <c r="AM64" s="168"/>
      <c r="AN64" s="168"/>
      <c r="AO64" s="168"/>
      <c r="AP64" s="168"/>
      <c r="AQ64" s="168"/>
      <c r="AR64" s="168"/>
      <c r="AS64" s="431" t="str">
        <f t="shared" si="0"/>
        <v/>
      </c>
      <c r="AT64" s="433" t="str">
        <f t="shared" ref="AT64" si="51">IF(SUM(E65:AR65)=0,"",SUM(E65:AR65))</f>
        <v/>
      </c>
      <c r="AU64" s="431" t="str">
        <f t="shared" ref="AU64" si="52">IF(AT64="",IF(AS64="","",ROUND(AS64/2,0)),IF(AS64="",ROUND(AT64/2,0),ROUND(AT64/2+AS64/2,0)))</f>
        <v/>
      </c>
    </row>
    <row r="65" spans="2:47" s="136" customFormat="1" ht="13.95" customHeight="1" x14ac:dyDescent="0.3">
      <c r="B65" s="435"/>
      <c r="C65" s="437"/>
      <c r="D65" s="141">
        <v>2</v>
      </c>
      <c r="E65" s="168"/>
      <c r="F65" s="168"/>
      <c r="G65" s="168"/>
      <c r="H65" s="168"/>
      <c r="I65" s="168"/>
      <c r="J65" s="168"/>
      <c r="K65" s="168"/>
      <c r="L65" s="168"/>
      <c r="M65" s="168"/>
      <c r="N65" s="168"/>
      <c r="O65" s="168"/>
      <c r="P65" s="168"/>
      <c r="Q65" s="168"/>
      <c r="R65" s="168"/>
      <c r="S65" s="168"/>
      <c r="T65" s="168"/>
      <c r="U65" s="168"/>
      <c r="V65" s="168"/>
      <c r="W65" s="168"/>
      <c r="X65" s="168"/>
      <c r="Y65" s="168"/>
      <c r="Z65" s="168"/>
      <c r="AA65" s="168"/>
      <c r="AB65" s="168"/>
      <c r="AC65" s="168"/>
      <c r="AD65" s="168"/>
      <c r="AE65" s="168"/>
      <c r="AF65" s="168"/>
      <c r="AG65" s="168"/>
      <c r="AH65" s="168"/>
      <c r="AI65" s="168"/>
      <c r="AJ65" s="168"/>
      <c r="AK65" s="168"/>
      <c r="AL65" s="168"/>
      <c r="AM65" s="168"/>
      <c r="AN65" s="168"/>
      <c r="AO65" s="168"/>
      <c r="AP65" s="168"/>
      <c r="AQ65" s="168"/>
      <c r="AR65" s="168"/>
      <c r="AS65" s="432"/>
      <c r="AT65" s="433"/>
      <c r="AU65" s="432"/>
    </row>
    <row r="66" spans="2:47" s="136" customFormat="1" ht="13.95" customHeight="1" x14ac:dyDescent="0.3">
      <c r="B66" s="434" t="str">
        <f>'Student Data'!A36</f>
        <v/>
      </c>
      <c r="C66" s="436" t="str">
        <f>IF('Student Data'!B36="","",'Student Data'!B36)</f>
        <v/>
      </c>
      <c r="D66" s="141">
        <v>1</v>
      </c>
      <c r="E66" s="168"/>
      <c r="F66" s="168"/>
      <c r="G66" s="168"/>
      <c r="H66" s="168"/>
      <c r="I66" s="168"/>
      <c r="J66" s="168"/>
      <c r="K66" s="168"/>
      <c r="L66" s="168"/>
      <c r="M66" s="168"/>
      <c r="N66" s="168"/>
      <c r="O66" s="168"/>
      <c r="P66" s="168"/>
      <c r="Q66" s="168"/>
      <c r="R66" s="168"/>
      <c r="S66" s="168"/>
      <c r="T66" s="168"/>
      <c r="U66" s="168"/>
      <c r="V66" s="168"/>
      <c r="W66" s="168"/>
      <c r="X66" s="168"/>
      <c r="Y66" s="168"/>
      <c r="Z66" s="168"/>
      <c r="AA66" s="168"/>
      <c r="AB66" s="168"/>
      <c r="AC66" s="168"/>
      <c r="AD66" s="168"/>
      <c r="AE66" s="168"/>
      <c r="AF66" s="168"/>
      <c r="AG66" s="168"/>
      <c r="AH66" s="168"/>
      <c r="AI66" s="168"/>
      <c r="AJ66" s="168"/>
      <c r="AK66" s="168"/>
      <c r="AL66" s="168"/>
      <c r="AM66" s="168"/>
      <c r="AN66" s="168"/>
      <c r="AO66" s="168"/>
      <c r="AP66" s="168"/>
      <c r="AQ66" s="168"/>
      <c r="AR66" s="168"/>
      <c r="AS66" s="431" t="str">
        <f t="shared" si="0"/>
        <v/>
      </c>
      <c r="AT66" s="433" t="str">
        <f t="shared" ref="AT66" si="53">IF(SUM(E67:AR67)=0,"",SUM(E67:AR67))</f>
        <v/>
      </c>
      <c r="AU66" s="431" t="str">
        <f t="shared" ref="AU66" si="54">IF(AT66="",IF(AS66="","",ROUND(AS66/2,0)),IF(AS66="",ROUND(AT66/2,0),ROUND(AT66/2+AS66/2,0)))</f>
        <v/>
      </c>
    </row>
    <row r="67" spans="2:47" s="136" customFormat="1" ht="13.95" customHeight="1" x14ac:dyDescent="0.3">
      <c r="B67" s="435"/>
      <c r="C67" s="437"/>
      <c r="D67" s="141">
        <v>2</v>
      </c>
      <c r="E67" s="168"/>
      <c r="F67" s="168"/>
      <c r="G67" s="168"/>
      <c r="H67" s="168"/>
      <c r="I67" s="168"/>
      <c r="J67" s="168"/>
      <c r="K67" s="168"/>
      <c r="L67" s="168"/>
      <c r="M67" s="168"/>
      <c r="N67" s="168"/>
      <c r="O67" s="168"/>
      <c r="P67" s="168"/>
      <c r="Q67" s="168"/>
      <c r="R67" s="168"/>
      <c r="S67" s="168"/>
      <c r="T67" s="168"/>
      <c r="U67" s="168"/>
      <c r="V67" s="168"/>
      <c r="W67" s="168"/>
      <c r="X67" s="168"/>
      <c r="Y67" s="168"/>
      <c r="Z67" s="168"/>
      <c r="AA67" s="168"/>
      <c r="AB67" s="168"/>
      <c r="AC67" s="168"/>
      <c r="AD67" s="168"/>
      <c r="AE67" s="168"/>
      <c r="AF67" s="168"/>
      <c r="AG67" s="168"/>
      <c r="AH67" s="168"/>
      <c r="AI67" s="168"/>
      <c r="AJ67" s="168"/>
      <c r="AK67" s="168"/>
      <c r="AL67" s="168"/>
      <c r="AM67" s="168"/>
      <c r="AN67" s="168"/>
      <c r="AO67" s="168"/>
      <c r="AP67" s="168"/>
      <c r="AQ67" s="168"/>
      <c r="AR67" s="168"/>
      <c r="AS67" s="432"/>
      <c r="AT67" s="433"/>
      <c r="AU67" s="432"/>
    </row>
    <row r="68" spans="2:47" s="136" customFormat="1" ht="13.95" customHeight="1" x14ac:dyDescent="0.3">
      <c r="B68" s="434" t="str">
        <f>'Student Data'!A37</f>
        <v/>
      </c>
      <c r="C68" s="436" t="str">
        <f>IF('Student Data'!B37="","",'Student Data'!B37)</f>
        <v/>
      </c>
      <c r="D68" s="141">
        <v>1</v>
      </c>
      <c r="E68" s="168"/>
      <c r="F68" s="168"/>
      <c r="G68" s="168"/>
      <c r="H68" s="168"/>
      <c r="I68" s="168"/>
      <c r="J68" s="168"/>
      <c r="K68" s="168"/>
      <c r="L68" s="168"/>
      <c r="M68" s="168"/>
      <c r="N68" s="168"/>
      <c r="O68" s="168"/>
      <c r="P68" s="168"/>
      <c r="Q68" s="168"/>
      <c r="R68" s="168"/>
      <c r="S68" s="168"/>
      <c r="T68" s="168"/>
      <c r="U68" s="168"/>
      <c r="V68" s="168"/>
      <c r="W68" s="168"/>
      <c r="X68" s="168"/>
      <c r="Y68" s="168"/>
      <c r="Z68" s="168"/>
      <c r="AA68" s="168"/>
      <c r="AB68" s="168"/>
      <c r="AC68" s="168"/>
      <c r="AD68" s="168"/>
      <c r="AE68" s="168"/>
      <c r="AF68" s="168"/>
      <c r="AG68" s="168"/>
      <c r="AH68" s="168"/>
      <c r="AI68" s="168"/>
      <c r="AJ68" s="168"/>
      <c r="AK68" s="168"/>
      <c r="AL68" s="168"/>
      <c r="AM68" s="168"/>
      <c r="AN68" s="168"/>
      <c r="AO68" s="168"/>
      <c r="AP68" s="168"/>
      <c r="AQ68" s="168"/>
      <c r="AR68" s="168"/>
      <c r="AS68" s="431" t="str">
        <f t="shared" si="0"/>
        <v/>
      </c>
      <c r="AT68" s="433" t="str">
        <f t="shared" ref="AT68" si="55">IF(SUM(E69:AR69)=0,"",SUM(E69:AR69))</f>
        <v/>
      </c>
      <c r="AU68" s="431" t="str">
        <f t="shared" ref="AU68" si="56">IF(AT68="",IF(AS68="","",ROUND(AS68/2,0)),IF(AS68="",ROUND(AT68/2,0),ROUND(AT68/2+AS68/2,0)))</f>
        <v/>
      </c>
    </row>
    <row r="69" spans="2:47" s="136" customFormat="1" ht="13.95" customHeight="1" x14ac:dyDescent="0.3">
      <c r="B69" s="435"/>
      <c r="C69" s="437"/>
      <c r="D69" s="141">
        <v>2</v>
      </c>
      <c r="E69" s="168"/>
      <c r="F69" s="168"/>
      <c r="G69" s="168"/>
      <c r="H69" s="168"/>
      <c r="I69" s="168"/>
      <c r="J69" s="168"/>
      <c r="K69" s="168"/>
      <c r="L69" s="168"/>
      <c r="M69" s="168"/>
      <c r="N69" s="168"/>
      <c r="O69" s="168"/>
      <c r="P69" s="168"/>
      <c r="Q69" s="168"/>
      <c r="R69" s="168"/>
      <c r="S69" s="168"/>
      <c r="T69" s="168"/>
      <c r="U69" s="168"/>
      <c r="V69" s="168"/>
      <c r="W69" s="168"/>
      <c r="X69" s="168"/>
      <c r="Y69" s="168"/>
      <c r="Z69" s="168"/>
      <c r="AA69" s="168"/>
      <c r="AB69" s="168"/>
      <c r="AC69" s="168"/>
      <c r="AD69" s="168"/>
      <c r="AE69" s="168"/>
      <c r="AF69" s="168"/>
      <c r="AG69" s="168"/>
      <c r="AH69" s="168"/>
      <c r="AI69" s="168"/>
      <c r="AJ69" s="168"/>
      <c r="AK69" s="168"/>
      <c r="AL69" s="168"/>
      <c r="AM69" s="168"/>
      <c r="AN69" s="168"/>
      <c r="AO69" s="168"/>
      <c r="AP69" s="168"/>
      <c r="AQ69" s="168"/>
      <c r="AR69" s="168"/>
      <c r="AS69" s="432"/>
      <c r="AT69" s="433"/>
      <c r="AU69" s="432"/>
    </row>
    <row r="70" spans="2:47" s="136" customFormat="1" ht="13.95" customHeight="1" x14ac:dyDescent="0.3">
      <c r="B70" s="434" t="str">
        <f>'Student Data'!A38</f>
        <v/>
      </c>
      <c r="C70" s="436" t="str">
        <f>IF('Student Data'!B38="","",'Student Data'!B38)</f>
        <v/>
      </c>
      <c r="D70" s="141">
        <v>1</v>
      </c>
      <c r="E70" s="168"/>
      <c r="F70" s="168"/>
      <c r="G70" s="168"/>
      <c r="H70" s="168"/>
      <c r="I70" s="168"/>
      <c r="J70" s="168"/>
      <c r="K70" s="168"/>
      <c r="L70" s="168"/>
      <c r="M70" s="168"/>
      <c r="N70" s="168"/>
      <c r="O70" s="168"/>
      <c r="P70" s="168"/>
      <c r="Q70" s="168"/>
      <c r="R70" s="168"/>
      <c r="S70" s="168"/>
      <c r="T70" s="168"/>
      <c r="U70" s="168"/>
      <c r="V70" s="168"/>
      <c r="W70" s="168"/>
      <c r="X70" s="168"/>
      <c r="Y70" s="168"/>
      <c r="Z70" s="168"/>
      <c r="AA70" s="168"/>
      <c r="AB70" s="168"/>
      <c r="AC70" s="168"/>
      <c r="AD70" s="168"/>
      <c r="AE70" s="168"/>
      <c r="AF70" s="168"/>
      <c r="AG70" s="168"/>
      <c r="AH70" s="168"/>
      <c r="AI70" s="168"/>
      <c r="AJ70" s="168"/>
      <c r="AK70" s="168"/>
      <c r="AL70" s="168"/>
      <c r="AM70" s="168"/>
      <c r="AN70" s="168"/>
      <c r="AO70" s="168"/>
      <c r="AP70" s="168"/>
      <c r="AQ70" s="168"/>
      <c r="AR70" s="168"/>
      <c r="AS70" s="431" t="str">
        <f t="shared" si="0"/>
        <v/>
      </c>
      <c r="AT70" s="433" t="str">
        <f t="shared" ref="AT70" si="57">IF(SUM(E71:AR71)=0,"",SUM(E71:AR71))</f>
        <v/>
      </c>
      <c r="AU70" s="431" t="str">
        <f t="shared" ref="AU70" si="58">IF(AT70="",IF(AS70="","",ROUND(AS70/2,0)),IF(AS70="",ROUND(AT70/2,0),ROUND(AT70/2+AS70/2,0)))</f>
        <v/>
      </c>
    </row>
    <row r="71" spans="2:47" s="136" customFormat="1" ht="13.95" customHeight="1" x14ac:dyDescent="0.3">
      <c r="B71" s="435"/>
      <c r="C71" s="437"/>
      <c r="D71" s="141">
        <v>2</v>
      </c>
      <c r="E71" s="168"/>
      <c r="F71" s="168"/>
      <c r="G71" s="168"/>
      <c r="H71" s="168"/>
      <c r="I71" s="168"/>
      <c r="J71" s="168"/>
      <c r="K71" s="168"/>
      <c r="L71" s="168"/>
      <c r="M71" s="168"/>
      <c r="N71" s="168"/>
      <c r="O71" s="168"/>
      <c r="P71" s="168"/>
      <c r="Q71" s="168"/>
      <c r="R71" s="168"/>
      <c r="S71" s="168"/>
      <c r="T71" s="168"/>
      <c r="U71" s="168"/>
      <c r="V71" s="168"/>
      <c r="W71" s="168"/>
      <c r="X71" s="168"/>
      <c r="Y71" s="168"/>
      <c r="Z71" s="168"/>
      <c r="AA71" s="168"/>
      <c r="AB71" s="168"/>
      <c r="AC71" s="168"/>
      <c r="AD71" s="168"/>
      <c r="AE71" s="168"/>
      <c r="AF71" s="168"/>
      <c r="AG71" s="168"/>
      <c r="AH71" s="168"/>
      <c r="AI71" s="168"/>
      <c r="AJ71" s="168"/>
      <c r="AK71" s="168"/>
      <c r="AL71" s="168"/>
      <c r="AM71" s="168"/>
      <c r="AN71" s="168"/>
      <c r="AO71" s="168"/>
      <c r="AP71" s="168"/>
      <c r="AQ71" s="168"/>
      <c r="AR71" s="168"/>
      <c r="AS71" s="432"/>
      <c r="AT71" s="433"/>
      <c r="AU71" s="432"/>
    </row>
    <row r="72" spans="2:47" s="136" customFormat="1" ht="13.95" customHeight="1" x14ac:dyDescent="0.3">
      <c r="B72" s="434" t="str">
        <f>'Student Data'!A39</f>
        <v/>
      </c>
      <c r="C72" s="436" t="str">
        <f>IF('Student Data'!B39="","",'Student Data'!B39)</f>
        <v/>
      </c>
      <c r="D72" s="141">
        <v>1</v>
      </c>
      <c r="E72" s="168"/>
      <c r="F72" s="168"/>
      <c r="G72" s="168"/>
      <c r="H72" s="168"/>
      <c r="I72" s="168"/>
      <c r="J72" s="168"/>
      <c r="K72" s="168"/>
      <c r="L72" s="168"/>
      <c r="M72" s="168"/>
      <c r="N72" s="168"/>
      <c r="O72" s="168"/>
      <c r="P72" s="168"/>
      <c r="Q72" s="168"/>
      <c r="R72" s="168"/>
      <c r="S72" s="168"/>
      <c r="T72" s="168"/>
      <c r="U72" s="168"/>
      <c r="V72" s="168"/>
      <c r="W72" s="168"/>
      <c r="X72" s="168"/>
      <c r="Y72" s="168"/>
      <c r="Z72" s="168"/>
      <c r="AA72" s="168"/>
      <c r="AB72" s="168"/>
      <c r="AC72" s="168"/>
      <c r="AD72" s="168"/>
      <c r="AE72" s="168"/>
      <c r="AF72" s="168"/>
      <c r="AG72" s="168"/>
      <c r="AH72" s="168"/>
      <c r="AI72" s="168"/>
      <c r="AJ72" s="168"/>
      <c r="AK72" s="168"/>
      <c r="AL72" s="168"/>
      <c r="AM72" s="168"/>
      <c r="AN72" s="168"/>
      <c r="AO72" s="168"/>
      <c r="AP72" s="168"/>
      <c r="AQ72" s="168"/>
      <c r="AR72" s="168"/>
      <c r="AS72" s="431" t="str">
        <f t="shared" si="0"/>
        <v/>
      </c>
      <c r="AT72" s="433" t="str">
        <f t="shared" ref="AT72" si="59">IF(SUM(E73:AR73)=0,"",SUM(E73:AR73))</f>
        <v/>
      </c>
      <c r="AU72" s="431" t="str">
        <f t="shared" ref="AU72" si="60">IF(AT72="",IF(AS72="","",ROUND(AS72/2,0)),IF(AS72="",ROUND(AT72/2,0),ROUND(AT72/2+AS72/2,0)))</f>
        <v/>
      </c>
    </row>
    <row r="73" spans="2:47" s="136" customFormat="1" ht="13.95" customHeight="1" x14ac:dyDescent="0.3">
      <c r="B73" s="435"/>
      <c r="C73" s="437"/>
      <c r="D73" s="141">
        <v>2</v>
      </c>
      <c r="E73" s="168"/>
      <c r="F73" s="168"/>
      <c r="G73" s="168"/>
      <c r="H73" s="168"/>
      <c r="I73" s="168"/>
      <c r="J73" s="168"/>
      <c r="K73" s="168"/>
      <c r="L73" s="168"/>
      <c r="M73" s="168"/>
      <c r="N73" s="168"/>
      <c r="O73" s="168"/>
      <c r="P73" s="168"/>
      <c r="Q73" s="168"/>
      <c r="R73" s="168"/>
      <c r="S73" s="168"/>
      <c r="T73" s="168"/>
      <c r="U73" s="168"/>
      <c r="V73" s="168"/>
      <c r="W73" s="168"/>
      <c r="X73" s="168"/>
      <c r="Y73" s="168"/>
      <c r="Z73" s="168"/>
      <c r="AA73" s="168"/>
      <c r="AB73" s="168"/>
      <c r="AC73" s="168"/>
      <c r="AD73" s="168"/>
      <c r="AE73" s="168"/>
      <c r="AF73" s="168"/>
      <c r="AG73" s="168"/>
      <c r="AH73" s="168"/>
      <c r="AI73" s="168"/>
      <c r="AJ73" s="168"/>
      <c r="AK73" s="168"/>
      <c r="AL73" s="168"/>
      <c r="AM73" s="168"/>
      <c r="AN73" s="168"/>
      <c r="AO73" s="168"/>
      <c r="AP73" s="168"/>
      <c r="AQ73" s="168"/>
      <c r="AR73" s="168"/>
      <c r="AS73" s="432"/>
      <c r="AT73" s="433"/>
      <c r="AU73" s="432"/>
    </row>
    <row r="74" spans="2:47" s="136" customFormat="1" ht="13.95" customHeight="1" x14ac:dyDescent="0.3">
      <c r="B74" s="434" t="str">
        <f>'Student Data'!A40</f>
        <v/>
      </c>
      <c r="C74" s="436" t="str">
        <f>IF('Student Data'!B40="","",'Student Data'!B40)</f>
        <v/>
      </c>
      <c r="D74" s="141">
        <v>1</v>
      </c>
      <c r="E74" s="168"/>
      <c r="F74" s="168"/>
      <c r="G74" s="168"/>
      <c r="H74" s="168"/>
      <c r="I74" s="168"/>
      <c r="J74" s="168"/>
      <c r="K74" s="168"/>
      <c r="L74" s="168"/>
      <c r="M74" s="168"/>
      <c r="N74" s="168"/>
      <c r="O74" s="168"/>
      <c r="P74" s="168"/>
      <c r="Q74" s="168"/>
      <c r="R74" s="168"/>
      <c r="S74" s="168"/>
      <c r="T74" s="168"/>
      <c r="U74" s="168"/>
      <c r="V74" s="168"/>
      <c r="W74" s="168"/>
      <c r="X74" s="168"/>
      <c r="Y74" s="168"/>
      <c r="Z74" s="168"/>
      <c r="AA74" s="168"/>
      <c r="AB74" s="168"/>
      <c r="AC74" s="168"/>
      <c r="AD74" s="168"/>
      <c r="AE74" s="168"/>
      <c r="AF74" s="168"/>
      <c r="AG74" s="168"/>
      <c r="AH74" s="168"/>
      <c r="AI74" s="168"/>
      <c r="AJ74" s="168"/>
      <c r="AK74" s="168"/>
      <c r="AL74" s="168"/>
      <c r="AM74" s="168"/>
      <c r="AN74" s="168"/>
      <c r="AO74" s="168"/>
      <c r="AP74" s="168"/>
      <c r="AQ74" s="168"/>
      <c r="AR74" s="168"/>
      <c r="AS74" s="431" t="str">
        <f t="shared" si="0"/>
        <v/>
      </c>
      <c r="AT74" s="433" t="str">
        <f t="shared" ref="AT74" si="61">IF(SUM(E75:AR75)=0,"",SUM(E75:AR75))</f>
        <v/>
      </c>
      <c r="AU74" s="431" t="str">
        <f t="shared" ref="AU74" si="62">IF(AT74="",IF(AS74="","",ROUND(AS74/2,0)),IF(AS74="",ROUND(AT74/2,0),ROUND(AT74/2+AS74/2,0)))</f>
        <v/>
      </c>
    </row>
    <row r="75" spans="2:47" s="136" customFormat="1" ht="13.95" customHeight="1" x14ac:dyDescent="0.3">
      <c r="B75" s="435"/>
      <c r="C75" s="437"/>
      <c r="D75" s="141">
        <v>2</v>
      </c>
      <c r="E75" s="168"/>
      <c r="F75" s="168"/>
      <c r="G75" s="168"/>
      <c r="H75" s="168"/>
      <c r="I75" s="168"/>
      <c r="J75" s="168"/>
      <c r="K75" s="168"/>
      <c r="L75" s="168"/>
      <c r="M75" s="168"/>
      <c r="N75" s="168"/>
      <c r="O75" s="168"/>
      <c r="P75" s="168"/>
      <c r="Q75" s="168"/>
      <c r="R75" s="168"/>
      <c r="S75" s="168"/>
      <c r="T75" s="168"/>
      <c r="U75" s="168"/>
      <c r="V75" s="168"/>
      <c r="W75" s="168"/>
      <c r="X75" s="168"/>
      <c r="Y75" s="168"/>
      <c r="Z75" s="168"/>
      <c r="AA75" s="168"/>
      <c r="AB75" s="168"/>
      <c r="AC75" s="168"/>
      <c r="AD75" s="168"/>
      <c r="AE75" s="168"/>
      <c r="AF75" s="168"/>
      <c r="AG75" s="168"/>
      <c r="AH75" s="168"/>
      <c r="AI75" s="168"/>
      <c r="AJ75" s="168"/>
      <c r="AK75" s="168"/>
      <c r="AL75" s="168"/>
      <c r="AM75" s="168"/>
      <c r="AN75" s="168"/>
      <c r="AO75" s="168"/>
      <c r="AP75" s="168"/>
      <c r="AQ75" s="168"/>
      <c r="AR75" s="168"/>
      <c r="AS75" s="432"/>
      <c r="AT75" s="433"/>
      <c r="AU75" s="432"/>
    </row>
    <row r="76" spans="2:47" s="136" customFormat="1" ht="13.95" customHeight="1" x14ac:dyDescent="0.3">
      <c r="B76" s="434" t="str">
        <f>'Student Data'!A41</f>
        <v/>
      </c>
      <c r="C76" s="436" t="str">
        <f>IF('Student Data'!B41="","",'Student Data'!B41)</f>
        <v/>
      </c>
      <c r="D76" s="141">
        <v>1</v>
      </c>
      <c r="E76" s="168"/>
      <c r="F76" s="168"/>
      <c r="G76" s="168"/>
      <c r="H76" s="168"/>
      <c r="I76" s="168"/>
      <c r="J76" s="168"/>
      <c r="K76" s="168"/>
      <c r="L76" s="168"/>
      <c r="M76" s="168"/>
      <c r="N76" s="168"/>
      <c r="O76" s="168"/>
      <c r="P76" s="168"/>
      <c r="Q76" s="168"/>
      <c r="R76" s="168"/>
      <c r="S76" s="168"/>
      <c r="T76" s="168"/>
      <c r="U76" s="168"/>
      <c r="V76" s="168"/>
      <c r="W76" s="168"/>
      <c r="X76" s="168"/>
      <c r="Y76" s="168"/>
      <c r="Z76" s="168"/>
      <c r="AA76" s="168"/>
      <c r="AB76" s="168"/>
      <c r="AC76" s="168"/>
      <c r="AD76" s="168"/>
      <c r="AE76" s="168"/>
      <c r="AF76" s="168"/>
      <c r="AG76" s="168"/>
      <c r="AH76" s="168"/>
      <c r="AI76" s="168"/>
      <c r="AJ76" s="168"/>
      <c r="AK76" s="168"/>
      <c r="AL76" s="168"/>
      <c r="AM76" s="168"/>
      <c r="AN76" s="168"/>
      <c r="AO76" s="168"/>
      <c r="AP76" s="168"/>
      <c r="AQ76" s="168"/>
      <c r="AR76" s="168"/>
      <c r="AS76" s="431" t="str">
        <f t="shared" si="0"/>
        <v/>
      </c>
      <c r="AT76" s="433" t="str">
        <f t="shared" ref="AT76" si="63">IF(SUM(E77:AR77)=0,"",SUM(E77:AR77))</f>
        <v/>
      </c>
      <c r="AU76" s="431" t="str">
        <f t="shared" ref="AU76" si="64">IF(AT76="",IF(AS76="","",ROUND(AS76/2,0)),IF(AS76="",ROUND(AT76/2,0),ROUND(AT76/2+AS76/2,0)))</f>
        <v/>
      </c>
    </row>
    <row r="77" spans="2:47" s="136" customFormat="1" ht="13.95" customHeight="1" x14ac:dyDescent="0.3">
      <c r="B77" s="435"/>
      <c r="C77" s="437"/>
      <c r="D77" s="141">
        <v>2</v>
      </c>
      <c r="E77" s="168"/>
      <c r="F77" s="168"/>
      <c r="G77" s="168"/>
      <c r="H77" s="168"/>
      <c r="I77" s="168"/>
      <c r="J77" s="168"/>
      <c r="K77" s="168"/>
      <c r="L77" s="168"/>
      <c r="M77" s="168"/>
      <c r="N77" s="168"/>
      <c r="O77" s="168"/>
      <c r="P77" s="168"/>
      <c r="Q77" s="168"/>
      <c r="R77" s="168"/>
      <c r="S77" s="168"/>
      <c r="T77" s="168"/>
      <c r="U77" s="168"/>
      <c r="V77" s="168"/>
      <c r="W77" s="168"/>
      <c r="X77" s="168"/>
      <c r="Y77" s="168"/>
      <c r="Z77" s="168"/>
      <c r="AA77" s="168"/>
      <c r="AB77" s="168"/>
      <c r="AC77" s="168"/>
      <c r="AD77" s="168"/>
      <c r="AE77" s="168"/>
      <c r="AF77" s="168"/>
      <c r="AG77" s="168"/>
      <c r="AH77" s="168"/>
      <c r="AI77" s="168"/>
      <c r="AJ77" s="168"/>
      <c r="AK77" s="168"/>
      <c r="AL77" s="168"/>
      <c r="AM77" s="168"/>
      <c r="AN77" s="168"/>
      <c r="AO77" s="168"/>
      <c r="AP77" s="168"/>
      <c r="AQ77" s="168"/>
      <c r="AR77" s="168"/>
      <c r="AS77" s="432"/>
      <c r="AT77" s="433"/>
      <c r="AU77" s="432"/>
    </row>
    <row r="78" spans="2:47" s="136" customFormat="1" ht="13.95" customHeight="1" x14ac:dyDescent="0.3">
      <c r="B78" s="434" t="str">
        <f>'Student Data'!A42</f>
        <v/>
      </c>
      <c r="C78" s="436" t="str">
        <f>IF('Student Data'!B42="","",'Student Data'!B42)</f>
        <v/>
      </c>
      <c r="D78" s="141">
        <v>1</v>
      </c>
      <c r="E78" s="168"/>
      <c r="F78" s="168"/>
      <c r="G78" s="168"/>
      <c r="H78" s="168"/>
      <c r="I78" s="168"/>
      <c r="J78" s="168"/>
      <c r="K78" s="168"/>
      <c r="L78" s="168"/>
      <c r="M78" s="168"/>
      <c r="N78" s="168"/>
      <c r="O78" s="168"/>
      <c r="P78" s="168"/>
      <c r="Q78" s="168"/>
      <c r="R78" s="168"/>
      <c r="S78" s="168"/>
      <c r="T78" s="168"/>
      <c r="U78" s="168"/>
      <c r="V78" s="168"/>
      <c r="W78" s="168"/>
      <c r="X78" s="168"/>
      <c r="Y78" s="168"/>
      <c r="Z78" s="168"/>
      <c r="AA78" s="168"/>
      <c r="AB78" s="168"/>
      <c r="AC78" s="168"/>
      <c r="AD78" s="168"/>
      <c r="AE78" s="168"/>
      <c r="AF78" s="168"/>
      <c r="AG78" s="168"/>
      <c r="AH78" s="168"/>
      <c r="AI78" s="168"/>
      <c r="AJ78" s="168"/>
      <c r="AK78" s="168"/>
      <c r="AL78" s="168"/>
      <c r="AM78" s="168"/>
      <c r="AN78" s="168"/>
      <c r="AO78" s="168"/>
      <c r="AP78" s="168"/>
      <c r="AQ78" s="168"/>
      <c r="AR78" s="168"/>
      <c r="AS78" s="431" t="str">
        <f t="shared" ref="AS78:AS138" si="65">IF(SUM(E78:AR78)=0,"",SUM(E78:AR78))</f>
        <v/>
      </c>
      <c r="AT78" s="433" t="str">
        <f t="shared" ref="AT78" si="66">IF(SUM(E79:AR79)=0,"",SUM(E79:AR79))</f>
        <v/>
      </c>
      <c r="AU78" s="431" t="str">
        <f t="shared" ref="AU78" si="67">IF(AT78="",IF(AS78="","",ROUND(AS78/2,0)),IF(AS78="",ROUND(AT78/2,0),ROUND(AT78/2+AS78/2,0)))</f>
        <v/>
      </c>
    </row>
    <row r="79" spans="2:47" s="136" customFormat="1" ht="13.95" customHeight="1" x14ac:dyDescent="0.3">
      <c r="B79" s="435"/>
      <c r="C79" s="437"/>
      <c r="D79" s="141">
        <v>2</v>
      </c>
      <c r="E79" s="168"/>
      <c r="F79" s="168"/>
      <c r="G79" s="168"/>
      <c r="H79" s="168"/>
      <c r="I79" s="168"/>
      <c r="J79" s="168"/>
      <c r="K79" s="168"/>
      <c r="L79" s="168"/>
      <c r="M79" s="168"/>
      <c r="N79" s="168"/>
      <c r="O79" s="168"/>
      <c r="P79" s="168"/>
      <c r="Q79" s="168"/>
      <c r="R79" s="168"/>
      <c r="S79" s="168"/>
      <c r="T79" s="168"/>
      <c r="U79" s="168"/>
      <c r="V79" s="168"/>
      <c r="W79" s="168"/>
      <c r="X79" s="168"/>
      <c r="Y79" s="168"/>
      <c r="Z79" s="168"/>
      <c r="AA79" s="168"/>
      <c r="AB79" s="168"/>
      <c r="AC79" s="168"/>
      <c r="AD79" s="168"/>
      <c r="AE79" s="168"/>
      <c r="AF79" s="168"/>
      <c r="AG79" s="168"/>
      <c r="AH79" s="168"/>
      <c r="AI79" s="168"/>
      <c r="AJ79" s="168"/>
      <c r="AK79" s="168"/>
      <c r="AL79" s="168"/>
      <c r="AM79" s="168"/>
      <c r="AN79" s="168"/>
      <c r="AO79" s="168"/>
      <c r="AP79" s="168"/>
      <c r="AQ79" s="168"/>
      <c r="AR79" s="168"/>
      <c r="AS79" s="432"/>
      <c r="AT79" s="433"/>
      <c r="AU79" s="432"/>
    </row>
    <row r="80" spans="2:47" s="136" customFormat="1" ht="13.95" customHeight="1" x14ac:dyDescent="0.3">
      <c r="B80" s="434" t="str">
        <f>'Student Data'!A43</f>
        <v/>
      </c>
      <c r="C80" s="436" t="str">
        <f>IF('Student Data'!B43="","",'Student Data'!B43)</f>
        <v/>
      </c>
      <c r="D80" s="141">
        <v>1</v>
      </c>
      <c r="E80" s="168"/>
      <c r="F80" s="168"/>
      <c r="G80" s="168"/>
      <c r="H80" s="168"/>
      <c r="I80" s="168"/>
      <c r="J80" s="168"/>
      <c r="K80" s="168"/>
      <c r="L80" s="168"/>
      <c r="M80" s="168"/>
      <c r="N80" s="168"/>
      <c r="O80" s="168"/>
      <c r="P80" s="168"/>
      <c r="Q80" s="168"/>
      <c r="R80" s="168"/>
      <c r="S80" s="168"/>
      <c r="T80" s="168"/>
      <c r="U80" s="168"/>
      <c r="V80" s="168"/>
      <c r="W80" s="168"/>
      <c r="X80" s="168"/>
      <c r="Y80" s="168"/>
      <c r="Z80" s="168"/>
      <c r="AA80" s="168"/>
      <c r="AB80" s="168"/>
      <c r="AC80" s="168"/>
      <c r="AD80" s="168"/>
      <c r="AE80" s="168"/>
      <c r="AF80" s="168"/>
      <c r="AG80" s="168"/>
      <c r="AH80" s="168"/>
      <c r="AI80" s="168"/>
      <c r="AJ80" s="168"/>
      <c r="AK80" s="168"/>
      <c r="AL80" s="168"/>
      <c r="AM80" s="168"/>
      <c r="AN80" s="168"/>
      <c r="AO80" s="168"/>
      <c r="AP80" s="168"/>
      <c r="AQ80" s="168"/>
      <c r="AR80" s="168"/>
      <c r="AS80" s="431" t="str">
        <f t="shared" si="65"/>
        <v/>
      </c>
      <c r="AT80" s="433" t="str">
        <f t="shared" ref="AT80" si="68">IF(SUM(E81:AR81)=0,"",SUM(E81:AR81))</f>
        <v/>
      </c>
      <c r="AU80" s="431" t="str">
        <f t="shared" ref="AU80" si="69">IF(AT80="",IF(AS80="","",ROUND(AS80/2,0)),IF(AS80="",ROUND(AT80/2,0),ROUND(AT80/2+AS80/2,0)))</f>
        <v/>
      </c>
    </row>
    <row r="81" spans="2:47" s="136" customFormat="1" ht="13.95" customHeight="1" x14ac:dyDescent="0.3">
      <c r="B81" s="435"/>
      <c r="C81" s="437"/>
      <c r="D81" s="141">
        <v>2</v>
      </c>
      <c r="E81" s="168"/>
      <c r="F81" s="168"/>
      <c r="G81" s="168"/>
      <c r="H81" s="168"/>
      <c r="I81" s="168"/>
      <c r="J81" s="168"/>
      <c r="K81" s="168"/>
      <c r="L81" s="168"/>
      <c r="M81" s="168"/>
      <c r="N81" s="168"/>
      <c r="O81" s="168"/>
      <c r="P81" s="168"/>
      <c r="Q81" s="168"/>
      <c r="R81" s="168"/>
      <c r="S81" s="168"/>
      <c r="T81" s="168"/>
      <c r="U81" s="168"/>
      <c r="V81" s="168"/>
      <c r="W81" s="168"/>
      <c r="X81" s="168"/>
      <c r="Y81" s="168"/>
      <c r="Z81" s="168"/>
      <c r="AA81" s="168"/>
      <c r="AB81" s="168"/>
      <c r="AC81" s="168"/>
      <c r="AD81" s="168"/>
      <c r="AE81" s="168"/>
      <c r="AF81" s="168"/>
      <c r="AG81" s="168"/>
      <c r="AH81" s="168"/>
      <c r="AI81" s="168"/>
      <c r="AJ81" s="168"/>
      <c r="AK81" s="168"/>
      <c r="AL81" s="168"/>
      <c r="AM81" s="168"/>
      <c r="AN81" s="168"/>
      <c r="AO81" s="168"/>
      <c r="AP81" s="168"/>
      <c r="AQ81" s="168"/>
      <c r="AR81" s="168"/>
      <c r="AS81" s="432"/>
      <c r="AT81" s="433"/>
      <c r="AU81" s="432"/>
    </row>
    <row r="82" spans="2:47" s="136" customFormat="1" ht="13.95" customHeight="1" x14ac:dyDescent="0.3">
      <c r="B82" s="434" t="str">
        <f>'Student Data'!A44</f>
        <v/>
      </c>
      <c r="C82" s="436" t="str">
        <f>IF('Student Data'!B44="","",'Student Data'!B44)</f>
        <v/>
      </c>
      <c r="D82" s="141">
        <v>1</v>
      </c>
      <c r="E82" s="168"/>
      <c r="F82" s="168"/>
      <c r="G82" s="168"/>
      <c r="H82" s="168"/>
      <c r="I82" s="168"/>
      <c r="J82" s="168"/>
      <c r="K82" s="168"/>
      <c r="L82" s="168"/>
      <c r="M82" s="168"/>
      <c r="N82" s="168"/>
      <c r="O82" s="168"/>
      <c r="P82" s="168"/>
      <c r="Q82" s="168"/>
      <c r="R82" s="168"/>
      <c r="S82" s="168"/>
      <c r="T82" s="168"/>
      <c r="U82" s="168"/>
      <c r="V82" s="168"/>
      <c r="W82" s="168"/>
      <c r="X82" s="168"/>
      <c r="Y82" s="168"/>
      <c r="Z82" s="168"/>
      <c r="AA82" s="168"/>
      <c r="AB82" s="168"/>
      <c r="AC82" s="168"/>
      <c r="AD82" s="168"/>
      <c r="AE82" s="168"/>
      <c r="AF82" s="168"/>
      <c r="AG82" s="168"/>
      <c r="AH82" s="168"/>
      <c r="AI82" s="168"/>
      <c r="AJ82" s="168"/>
      <c r="AK82" s="168"/>
      <c r="AL82" s="168"/>
      <c r="AM82" s="168"/>
      <c r="AN82" s="168"/>
      <c r="AO82" s="168"/>
      <c r="AP82" s="168"/>
      <c r="AQ82" s="168"/>
      <c r="AR82" s="168"/>
      <c r="AS82" s="431" t="str">
        <f t="shared" si="65"/>
        <v/>
      </c>
      <c r="AT82" s="433" t="str">
        <f t="shared" ref="AT82" si="70">IF(SUM(E83:AR83)=0,"",SUM(E83:AR83))</f>
        <v/>
      </c>
      <c r="AU82" s="431" t="str">
        <f t="shared" ref="AU82" si="71">IF(AT82="",IF(AS82="","",ROUND(AS82/2,0)),IF(AS82="",ROUND(AT82/2,0),ROUND(AT82/2+AS82/2,0)))</f>
        <v/>
      </c>
    </row>
    <row r="83" spans="2:47" s="136" customFormat="1" ht="13.95" customHeight="1" x14ac:dyDescent="0.3">
      <c r="B83" s="435"/>
      <c r="C83" s="437"/>
      <c r="D83" s="141">
        <v>2</v>
      </c>
      <c r="E83" s="168"/>
      <c r="F83" s="168"/>
      <c r="G83" s="168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168"/>
      <c r="AG83" s="168"/>
      <c r="AH83" s="168"/>
      <c r="AI83" s="168"/>
      <c r="AJ83" s="168"/>
      <c r="AK83" s="168"/>
      <c r="AL83" s="168"/>
      <c r="AM83" s="168"/>
      <c r="AN83" s="168"/>
      <c r="AO83" s="168"/>
      <c r="AP83" s="168"/>
      <c r="AQ83" s="168"/>
      <c r="AR83" s="168"/>
      <c r="AS83" s="432"/>
      <c r="AT83" s="433"/>
      <c r="AU83" s="432"/>
    </row>
    <row r="84" spans="2:47" s="136" customFormat="1" ht="13.95" customHeight="1" x14ac:dyDescent="0.3">
      <c r="B84" s="434" t="str">
        <f>'Student Data'!A45</f>
        <v/>
      </c>
      <c r="C84" s="436" t="str">
        <f>IF('Student Data'!B45="","",'Student Data'!B45)</f>
        <v/>
      </c>
      <c r="D84" s="141">
        <v>1</v>
      </c>
      <c r="E84" s="168"/>
      <c r="F84" s="168"/>
      <c r="G84" s="168"/>
      <c r="H84" s="168"/>
      <c r="I84" s="168"/>
      <c r="J84" s="168"/>
      <c r="K84" s="168"/>
      <c r="L84" s="168"/>
      <c r="M84" s="168"/>
      <c r="N84" s="168"/>
      <c r="O84" s="168"/>
      <c r="P84" s="168"/>
      <c r="Q84" s="168"/>
      <c r="R84" s="168"/>
      <c r="S84" s="168"/>
      <c r="T84" s="168"/>
      <c r="U84" s="168"/>
      <c r="V84" s="168"/>
      <c r="W84" s="168"/>
      <c r="X84" s="168"/>
      <c r="Y84" s="168"/>
      <c r="Z84" s="168"/>
      <c r="AA84" s="168"/>
      <c r="AB84" s="168"/>
      <c r="AC84" s="168"/>
      <c r="AD84" s="168"/>
      <c r="AE84" s="168"/>
      <c r="AF84" s="168"/>
      <c r="AG84" s="168"/>
      <c r="AH84" s="168"/>
      <c r="AI84" s="168"/>
      <c r="AJ84" s="168"/>
      <c r="AK84" s="168"/>
      <c r="AL84" s="168"/>
      <c r="AM84" s="168"/>
      <c r="AN84" s="168"/>
      <c r="AO84" s="168"/>
      <c r="AP84" s="168"/>
      <c r="AQ84" s="168"/>
      <c r="AR84" s="168"/>
      <c r="AS84" s="431" t="str">
        <f t="shared" si="65"/>
        <v/>
      </c>
      <c r="AT84" s="433" t="str">
        <f t="shared" ref="AT84" si="72">IF(SUM(E85:AR85)=0,"",SUM(E85:AR85))</f>
        <v/>
      </c>
      <c r="AU84" s="431" t="str">
        <f t="shared" ref="AU84" si="73">IF(AT84="",IF(AS84="","",ROUND(AS84/2,0)),IF(AS84="",ROUND(AT84/2,0),ROUND(AT84/2+AS84/2,0)))</f>
        <v/>
      </c>
    </row>
    <row r="85" spans="2:47" s="136" customFormat="1" ht="13.95" customHeight="1" x14ac:dyDescent="0.3">
      <c r="B85" s="435"/>
      <c r="C85" s="437"/>
      <c r="D85" s="141">
        <v>2</v>
      </c>
      <c r="E85" s="168"/>
      <c r="F85" s="168"/>
      <c r="G85" s="168"/>
      <c r="H85" s="168"/>
      <c r="I85" s="168"/>
      <c r="J85" s="168"/>
      <c r="K85" s="168"/>
      <c r="L85" s="168"/>
      <c r="M85" s="168"/>
      <c r="N85" s="168"/>
      <c r="O85" s="168"/>
      <c r="P85" s="168"/>
      <c r="Q85" s="168"/>
      <c r="R85" s="168"/>
      <c r="S85" s="168"/>
      <c r="T85" s="168"/>
      <c r="U85" s="168"/>
      <c r="V85" s="168"/>
      <c r="W85" s="168"/>
      <c r="X85" s="168"/>
      <c r="Y85" s="168"/>
      <c r="Z85" s="168"/>
      <c r="AA85" s="168"/>
      <c r="AB85" s="168"/>
      <c r="AC85" s="168"/>
      <c r="AD85" s="168"/>
      <c r="AE85" s="168"/>
      <c r="AF85" s="168"/>
      <c r="AG85" s="168"/>
      <c r="AH85" s="168"/>
      <c r="AI85" s="168"/>
      <c r="AJ85" s="168"/>
      <c r="AK85" s="168"/>
      <c r="AL85" s="168"/>
      <c r="AM85" s="168"/>
      <c r="AN85" s="168"/>
      <c r="AO85" s="168"/>
      <c r="AP85" s="168"/>
      <c r="AQ85" s="168"/>
      <c r="AR85" s="168"/>
      <c r="AS85" s="432"/>
      <c r="AT85" s="433"/>
      <c r="AU85" s="432"/>
    </row>
    <row r="86" spans="2:47" s="136" customFormat="1" ht="13.95" customHeight="1" x14ac:dyDescent="0.3">
      <c r="B86" s="434" t="str">
        <f>'Student Data'!A46</f>
        <v/>
      </c>
      <c r="C86" s="436" t="str">
        <f>IF('Student Data'!B46="","",'Student Data'!B46)</f>
        <v/>
      </c>
      <c r="D86" s="141">
        <v>1</v>
      </c>
      <c r="E86" s="168"/>
      <c r="F86" s="168"/>
      <c r="G86" s="168"/>
      <c r="H86" s="168"/>
      <c r="I86" s="168"/>
      <c r="J86" s="168"/>
      <c r="K86" s="168"/>
      <c r="L86" s="168"/>
      <c r="M86" s="168"/>
      <c r="N86" s="168"/>
      <c r="O86" s="168"/>
      <c r="P86" s="168"/>
      <c r="Q86" s="168"/>
      <c r="R86" s="168"/>
      <c r="S86" s="168"/>
      <c r="T86" s="168"/>
      <c r="U86" s="168"/>
      <c r="V86" s="168"/>
      <c r="W86" s="168"/>
      <c r="X86" s="168"/>
      <c r="Y86" s="168"/>
      <c r="Z86" s="168"/>
      <c r="AA86" s="168"/>
      <c r="AB86" s="168"/>
      <c r="AC86" s="168"/>
      <c r="AD86" s="168"/>
      <c r="AE86" s="168"/>
      <c r="AF86" s="168"/>
      <c r="AG86" s="168"/>
      <c r="AH86" s="168"/>
      <c r="AI86" s="168"/>
      <c r="AJ86" s="168"/>
      <c r="AK86" s="168"/>
      <c r="AL86" s="168"/>
      <c r="AM86" s="168"/>
      <c r="AN86" s="168"/>
      <c r="AO86" s="168"/>
      <c r="AP86" s="168"/>
      <c r="AQ86" s="168"/>
      <c r="AR86" s="168"/>
      <c r="AS86" s="431" t="str">
        <f t="shared" ref="AS86" si="74">IF(SUM(E86:AR86)=0,"",SUM(E86:AR86))</f>
        <v/>
      </c>
      <c r="AT86" s="433" t="str">
        <f t="shared" ref="AT86" si="75">IF(SUM(E87:AR87)=0,"",SUM(E87:AR87))</f>
        <v/>
      </c>
      <c r="AU86" s="431" t="str">
        <f t="shared" ref="AU86" si="76">IF(AT86="",IF(AS86="","",ROUND(AS86/2,0)),IF(AS86="",ROUND(AT86/2,0),ROUND(AT86/2+AS86/2,0)))</f>
        <v/>
      </c>
    </row>
    <row r="87" spans="2:47" s="136" customFormat="1" ht="13.95" customHeight="1" x14ac:dyDescent="0.3">
      <c r="B87" s="435"/>
      <c r="C87" s="437"/>
      <c r="D87" s="141">
        <v>2</v>
      </c>
      <c r="E87" s="168"/>
      <c r="F87" s="168"/>
      <c r="G87" s="168"/>
      <c r="H87" s="168"/>
      <c r="I87" s="168"/>
      <c r="J87" s="168"/>
      <c r="K87" s="168"/>
      <c r="L87" s="168"/>
      <c r="M87" s="168"/>
      <c r="N87" s="168"/>
      <c r="O87" s="168"/>
      <c r="P87" s="168"/>
      <c r="Q87" s="168"/>
      <c r="R87" s="168"/>
      <c r="S87" s="168"/>
      <c r="T87" s="168"/>
      <c r="U87" s="168"/>
      <c r="V87" s="168"/>
      <c r="W87" s="168"/>
      <c r="X87" s="168"/>
      <c r="Y87" s="168"/>
      <c r="Z87" s="168"/>
      <c r="AA87" s="168"/>
      <c r="AB87" s="168"/>
      <c r="AC87" s="168"/>
      <c r="AD87" s="168"/>
      <c r="AE87" s="168"/>
      <c r="AF87" s="168"/>
      <c r="AG87" s="168"/>
      <c r="AH87" s="168"/>
      <c r="AI87" s="168"/>
      <c r="AJ87" s="168"/>
      <c r="AK87" s="168"/>
      <c r="AL87" s="168"/>
      <c r="AM87" s="168"/>
      <c r="AN87" s="168"/>
      <c r="AO87" s="168"/>
      <c r="AP87" s="168"/>
      <c r="AQ87" s="168"/>
      <c r="AR87" s="168"/>
      <c r="AS87" s="432"/>
      <c r="AT87" s="433"/>
      <c r="AU87" s="432"/>
    </row>
    <row r="88" spans="2:47" s="136" customFormat="1" ht="13.95" customHeight="1" x14ac:dyDescent="0.3">
      <c r="B88" s="434" t="str">
        <f>'Student Data'!A47</f>
        <v/>
      </c>
      <c r="C88" s="436" t="str">
        <f>IF('Student Data'!B47="","",'Student Data'!B47)</f>
        <v/>
      </c>
      <c r="D88" s="141">
        <v>1</v>
      </c>
      <c r="E88" s="168"/>
      <c r="F88" s="168"/>
      <c r="G88" s="168"/>
      <c r="H88" s="168"/>
      <c r="I88" s="168"/>
      <c r="J88" s="168"/>
      <c r="K88" s="168"/>
      <c r="L88" s="168"/>
      <c r="M88" s="168"/>
      <c r="N88" s="168"/>
      <c r="O88" s="168"/>
      <c r="P88" s="168"/>
      <c r="Q88" s="168"/>
      <c r="R88" s="168"/>
      <c r="S88" s="168"/>
      <c r="T88" s="168"/>
      <c r="U88" s="168"/>
      <c r="V88" s="168"/>
      <c r="W88" s="168"/>
      <c r="X88" s="168"/>
      <c r="Y88" s="168"/>
      <c r="Z88" s="168"/>
      <c r="AA88" s="168"/>
      <c r="AB88" s="168"/>
      <c r="AC88" s="168"/>
      <c r="AD88" s="168"/>
      <c r="AE88" s="168"/>
      <c r="AF88" s="168"/>
      <c r="AG88" s="168"/>
      <c r="AH88" s="168"/>
      <c r="AI88" s="168"/>
      <c r="AJ88" s="168"/>
      <c r="AK88" s="168"/>
      <c r="AL88" s="168"/>
      <c r="AM88" s="168"/>
      <c r="AN88" s="168"/>
      <c r="AO88" s="168"/>
      <c r="AP88" s="168"/>
      <c r="AQ88" s="168"/>
      <c r="AR88" s="168"/>
      <c r="AS88" s="431" t="str">
        <f t="shared" ref="AS88" si="77">IF(SUM(E88:AR88)=0,"",SUM(E88:AR88))</f>
        <v/>
      </c>
      <c r="AT88" s="433" t="str">
        <f t="shared" ref="AT88" si="78">IF(SUM(E89:AR89)=0,"",SUM(E89:AR89))</f>
        <v/>
      </c>
      <c r="AU88" s="431" t="str">
        <f t="shared" ref="AU88" si="79">IF(AT88="",IF(AS88="","",ROUND(AS88/2,0)),IF(AS88="",ROUND(AT88/2,0),ROUND(AT88/2+AS88/2,0)))</f>
        <v/>
      </c>
    </row>
    <row r="89" spans="2:47" s="136" customFormat="1" ht="13.95" customHeight="1" x14ac:dyDescent="0.3">
      <c r="B89" s="435"/>
      <c r="C89" s="437"/>
      <c r="D89" s="141">
        <v>2</v>
      </c>
      <c r="E89" s="168"/>
      <c r="F89" s="168"/>
      <c r="G89" s="168"/>
      <c r="H89" s="168"/>
      <c r="I89" s="168"/>
      <c r="J89" s="168"/>
      <c r="K89" s="168"/>
      <c r="L89" s="168"/>
      <c r="M89" s="168"/>
      <c r="N89" s="168"/>
      <c r="O89" s="168"/>
      <c r="P89" s="168"/>
      <c r="Q89" s="168"/>
      <c r="R89" s="168"/>
      <c r="S89" s="168"/>
      <c r="T89" s="168"/>
      <c r="U89" s="168"/>
      <c r="V89" s="168"/>
      <c r="W89" s="168"/>
      <c r="X89" s="168"/>
      <c r="Y89" s="168"/>
      <c r="Z89" s="168"/>
      <c r="AA89" s="168"/>
      <c r="AB89" s="168"/>
      <c r="AC89" s="168"/>
      <c r="AD89" s="168"/>
      <c r="AE89" s="168"/>
      <c r="AF89" s="168"/>
      <c r="AG89" s="168"/>
      <c r="AH89" s="168"/>
      <c r="AI89" s="168"/>
      <c r="AJ89" s="168"/>
      <c r="AK89" s="168"/>
      <c r="AL89" s="168"/>
      <c r="AM89" s="168"/>
      <c r="AN89" s="168"/>
      <c r="AO89" s="168"/>
      <c r="AP89" s="168"/>
      <c r="AQ89" s="168"/>
      <c r="AR89" s="168"/>
      <c r="AS89" s="432"/>
      <c r="AT89" s="433"/>
      <c r="AU89" s="432"/>
    </row>
    <row r="90" spans="2:47" s="136" customFormat="1" ht="13.95" customHeight="1" x14ac:dyDescent="0.3">
      <c r="B90" s="434" t="str">
        <f>'Student Data'!A48</f>
        <v/>
      </c>
      <c r="C90" s="436" t="str">
        <f>IF('Student Data'!B48="","",'Student Data'!B48)</f>
        <v/>
      </c>
      <c r="D90" s="141">
        <v>1</v>
      </c>
      <c r="E90" s="168"/>
      <c r="F90" s="168"/>
      <c r="G90" s="168"/>
      <c r="H90" s="168"/>
      <c r="I90" s="168"/>
      <c r="J90" s="168"/>
      <c r="K90" s="168"/>
      <c r="L90" s="168"/>
      <c r="M90" s="168"/>
      <c r="N90" s="168"/>
      <c r="O90" s="168"/>
      <c r="P90" s="168"/>
      <c r="Q90" s="168"/>
      <c r="R90" s="168"/>
      <c r="S90" s="168"/>
      <c r="T90" s="168"/>
      <c r="U90" s="168"/>
      <c r="V90" s="168"/>
      <c r="W90" s="168"/>
      <c r="X90" s="168"/>
      <c r="Y90" s="168"/>
      <c r="Z90" s="168"/>
      <c r="AA90" s="168"/>
      <c r="AB90" s="168"/>
      <c r="AC90" s="168"/>
      <c r="AD90" s="168"/>
      <c r="AE90" s="168"/>
      <c r="AF90" s="168"/>
      <c r="AG90" s="168"/>
      <c r="AH90" s="168"/>
      <c r="AI90" s="168"/>
      <c r="AJ90" s="168"/>
      <c r="AK90" s="168"/>
      <c r="AL90" s="168"/>
      <c r="AM90" s="168"/>
      <c r="AN90" s="168"/>
      <c r="AO90" s="168"/>
      <c r="AP90" s="168"/>
      <c r="AQ90" s="168"/>
      <c r="AR90" s="168"/>
      <c r="AS90" s="431" t="str">
        <f t="shared" ref="AS90" si="80">IF(SUM(E90:AR90)=0,"",SUM(E90:AR90))</f>
        <v/>
      </c>
      <c r="AT90" s="433" t="str">
        <f t="shared" ref="AT90" si="81">IF(SUM(E91:AR91)=0,"",SUM(E91:AR91))</f>
        <v/>
      </c>
      <c r="AU90" s="431" t="str">
        <f t="shared" ref="AU90" si="82">IF(AT90="",IF(AS90="","",ROUND(AS90/2,0)),IF(AS90="",ROUND(AT90/2,0),ROUND(AT90/2+AS90/2,0)))</f>
        <v/>
      </c>
    </row>
    <row r="91" spans="2:47" s="136" customFormat="1" ht="13.95" customHeight="1" x14ac:dyDescent="0.3">
      <c r="B91" s="435"/>
      <c r="C91" s="437"/>
      <c r="D91" s="141">
        <v>2</v>
      </c>
      <c r="E91" s="168"/>
      <c r="F91" s="168"/>
      <c r="G91" s="168"/>
      <c r="H91" s="168"/>
      <c r="I91" s="168"/>
      <c r="J91" s="168"/>
      <c r="K91" s="168"/>
      <c r="L91" s="168"/>
      <c r="M91" s="168"/>
      <c r="N91" s="168"/>
      <c r="O91" s="168"/>
      <c r="P91" s="168"/>
      <c r="Q91" s="168"/>
      <c r="R91" s="168"/>
      <c r="S91" s="168"/>
      <c r="T91" s="168"/>
      <c r="U91" s="168"/>
      <c r="V91" s="168"/>
      <c r="W91" s="168"/>
      <c r="X91" s="168"/>
      <c r="Y91" s="168"/>
      <c r="Z91" s="168"/>
      <c r="AA91" s="168"/>
      <c r="AB91" s="168"/>
      <c r="AC91" s="168"/>
      <c r="AD91" s="168"/>
      <c r="AE91" s="168"/>
      <c r="AF91" s="168"/>
      <c r="AG91" s="168"/>
      <c r="AH91" s="168"/>
      <c r="AI91" s="168"/>
      <c r="AJ91" s="168"/>
      <c r="AK91" s="168"/>
      <c r="AL91" s="168"/>
      <c r="AM91" s="168"/>
      <c r="AN91" s="168"/>
      <c r="AO91" s="168"/>
      <c r="AP91" s="168"/>
      <c r="AQ91" s="168"/>
      <c r="AR91" s="168"/>
      <c r="AS91" s="432"/>
      <c r="AT91" s="433"/>
      <c r="AU91" s="432"/>
    </row>
    <row r="92" spans="2:47" s="136" customFormat="1" ht="13.95" customHeight="1" x14ac:dyDescent="0.3">
      <c r="B92" s="434" t="str">
        <f>'Student Data'!A49</f>
        <v/>
      </c>
      <c r="C92" s="436" t="str">
        <f>IF('Student Data'!B49="","",'Student Data'!B49)</f>
        <v/>
      </c>
      <c r="D92" s="141">
        <v>1</v>
      </c>
      <c r="E92" s="168"/>
      <c r="F92" s="168"/>
      <c r="G92" s="168"/>
      <c r="H92" s="168"/>
      <c r="I92" s="168"/>
      <c r="J92" s="168"/>
      <c r="K92" s="168"/>
      <c r="L92" s="168"/>
      <c r="M92" s="168"/>
      <c r="N92" s="168"/>
      <c r="O92" s="168"/>
      <c r="P92" s="168"/>
      <c r="Q92" s="168"/>
      <c r="R92" s="168"/>
      <c r="S92" s="168"/>
      <c r="T92" s="168"/>
      <c r="U92" s="168"/>
      <c r="V92" s="168"/>
      <c r="W92" s="168"/>
      <c r="X92" s="168"/>
      <c r="Y92" s="168"/>
      <c r="Z92" s="168"/>
      <c r="AA92" s="168"/>
      <c r="AB92" s="168"/>
      <c r="AC92" s="168"/>
      <c r="AD92" s="168"/>
      <c r="AE92" s="168"/>
      <c r="AF92" s="168"/>
      <c r="AG92" s="168"/>
      <c r="AH92" s="168"/>
      <c r="AI92" s="168"/>
      <c r="AJ92" s="168"/>
      <c r="AK92" s="168"/>
      <c r="AL92" s="168"/>
      <c r="AM92" s="168"/>
      <c r="AN92" s="168"/>
      <c r="AO92" s="168"/>
      <c r="AP92" s="168"/>
      <c r="AQ92" s="168"/>
      <c r="AR92" s="168"/>
      <c r="AS92" s="431" t="str">
        <f t="shared" ref="AS92" si="83">IF(SUM(E92:AR92)=0,"",SUM(E92:AR92))</f>
        <v/>
      </c>
      <c r="AT92" s="433" t="str">
        <f t="shared" ref="AT92" si="84">IF(SUM(E93:AR93)=0,"",SUM(E93:AR93))</f>
        <v/>
      </c>
      <c r="AU92" s="431" t="str">
        <f t="shared" ref="AU92" si="85">IF(AT92="",IF(AS92="","",ROUND(AS92/2,0)),IF(AS92="",ROUND(AT92/2,0),ROUND(AT92/2+AS92/2,0)))</f>
        <v/>
      </c>
    </row>
    <row r="93" spans="2:47" s="136" customFormat="1" ht="13.95" customHeight="1" x14ac:dyDescent="0.3">
      <c r="B93" s="435"/>
      <c r="C93" s="437"/>
      <c r="D93" s="141">
        <v>2</v>
      </c>
      <c r="E93" s="168"/>
      <c r="F93" s="168"/>
      <c r="G93" s="168"/>
      <c r="H93" s="168"/>
      <c r="I93" s="168"/>
      <c r="J93" s="168"/>
      <c r="K93" s="168"/>
      <c r="L93" s="168"/>
      <c r="M93" s="168"/>
      <c r="N93" s="168"/>
      <c r="O93" s="168"/>
      <c r="P93" s="168"/>
      <c r="Q93" s="168"/>
      <c r="R93" s="168"/>
      <c r="S93" s="168"/>
      <c r="T93" s="168"/>
      <c r="U93" s="168"/>
      <c r="V93" s="168"/>
      <c r="W93" s="168"/>
      <c r="X93" s="168"/>
      <c r="Y93" s="168"/>
      <c r="Z93" s="168"/>
      <c r="AA93" s="168"/>
      <c r="AB93" s="168"/>
      <c r="AC93" s="168"/>
      <c r="AD93" s="168"/>
      <c r="AE93" s="168"/>
      <c r="AF93" s="168"/>
      <c r="AG93" s="168"/>
      <c r="AH93" s="168"/>
      <c r="AI93" s="168"/>
      <c r="AJ93" s="168"/>
      <c r="AK93" s="168"/>
      <c r="AL93" s="168"/>
      <c r="AM93" s="168"/>
      <c r="AN93" s="168"/>
      <c r="AO93" s="168"/>
      <c r="AP93" s="168"/>
      <c r="AQ93" s="168"/>
      <c r="AR93" s="168"/>
      <c r="AS93" s="432"/>
      <c r="AT93" s="433"/>
      <c r="AU93" s="432"/>
    </row>
    <row r="94" spans="2:47" s="136" customFormat="1" ht="13.95" customHeight="1" x14ac:dyDescent="0.3">
      <c r="B94" s="434" t="str">
        <f>'Student Data'!A50</f>
        <v/>
      </c>
      <c r="C94" s="436" t="str">
        <f>IF('Student Data'!B50="","",'Student Data'!B50)</f>
        <v/>
      </c>
      <c r="D94" s="141">
        <v>1</v>
      </c>
      <c r="E94" s="168"/>
      <c r="F94" s="168"/>
      <c r="G94" s="168"/>
      <c r="H94" s="168"/>
      <c r="I94" s="168"/>
      <c r="J94" s="168"/>
      <c r="K94" s="168"/>
      <c r="L94" s="168"/>
      <c r="M94" s="168"/>
      <c r="N94" s="168"/>
      <c r="O94" s="168"/>
      <c r="P94" s="168"/>
      <c r="Q94" s="168"/>
      <c r="R94" s="168"/>
      <c r="S94" s="168"/>
      <c r="T94" s="168"/>
      <c r="U94" s="168"/>
      <c r="V94" s="168"/>
      <c r="W94" s="168"/>
      <c r="X94" s="168"/>
      <c r="Y94" s="168"/>
      <c r="Z94" s="168"/>
      <c r="AA94" s="168"/>
      <c r="AB94" s="168"/>
      <c r="AC94" s="168"/>
      <c r="AD94" s="168"/>
      <c r="AE94" s="168"/>
      <c r="AF94" s="168"/>
      <c r="AG94" s="168"/>
      <c r="AH94" s="168"/>
      <c r="AI94" s="168"/>
      <c r="AJ94" s="168"/>
      <c r="AK94" s="168"/>
      <c r="AL94" s="168"/>
      <c r="AM94" s="168"/>
      <c r="AN94" s="168"/>
      <c r="AO94" s="168"/>
      <c r="AP94" s="168"/>
      <c r="AQ94" s="168"/>
      <c r="AR94" s="168"/>
      <c r="AS94" s="431" t="str">
        <f t="shared" ref="AS94" si="86">IF(SUM(E94:AR94)=0,"",SUM(E94:AR94))</f>
        <v/>
      </c>
      <c r="AT94" s="433" t="str">
        <f t="shared" ref="AT94" si="87">IF(SUM(E95:AR95)=0,"",SUM(E95:AR95))</f>
        <v/>
      </c>
      <c r="AU94" s="431" t="str">
        <f t="shared" ref="AU94" si="88">IF(AT94="",IF(AS94="","",ROUND(AS94/2,0)),IF(AS94="",ROUND(AT94/2,0),ROUND(AT94/2+AS94/2,0)))</f>
        <v/>
      </c>
    </row>
    <row r="95" spans="2:47" s="136" customFormat="1" ht="13.95" customHeight="1" x14ac:dyDescent="0.3">
      <c r="B95" s="435"/>
      <c r="C95" s="437"/>
      <c r="D95" s="141">
        <v>2</v>
      </c>
      <c r="E95" s="168"/>
      <c r="F95" s="168"/>
      <c r="G95" s="168"/>
      <c r="H95" s="168"/>
      <c r="I95" s="168"/>
      <c r="J95" s="168"/>
      <c r="K95" s="168"/>
      <c r="L95" s="168"/>
      <c r="M95" s="168"/>
      <c r="N95" s="168"/>
      <c r="O95" s="168"/>
      <c r="P95" s="168"/>
      <c r="Q95" s="168"/>
      <c r="R95" s="168"/>
      <c r="S95" s="168"/>
      <c r="T95" s="168"/>
      <c r="U95" s="168"/>
      <c r="V95" s="168"/>
      <c r="W95" s="168"/>
      <c r="X95" s="168"/>
      <c r="Y95" s="168"/>
      <c r="Z95" s="168"/>
      <c r="AA95" s="168"/>
      <c r="AB95" s="168"/>
      <c r="AC95" s="168"/>
      <c r="AD95" s="168"/>
      <c r="AE95" s="168"/>
      <c r="AF95" s="168"/>
      <c r="AG95" s="168"/>
      <c r="AH95" s="168"/>
      <c r="AI95" s="168"/>
      <c r="AJ95" s="168"/>
      <c r="AK95" s="168"/>
      <c r="AL95" s="168"/>
      <c r="AM95" s="168"/>
      <c r="AN95" s="168"/>
      <c r="AO95" s="168"/>
      <c r="AP95" s="168"/>
      <c r="AQ95" s="168"/>
      <c r="AR95" s="168"/>
      <c r="AS95" s="432"/>
      <c r="AT95" s="433"/>
      <c r="AU95" s="432"/>
    </row>
    <row r="96" spans="2:47" s="136" customFormat="1" ht="13.95" customHeight="1" x14ac:dyDescent="0.3">
      <c r="B96" s="434" t="str">
        <f>'Student Data'!A51</f>
        <v/>
      </c>
      <c r="C96" s="436" t="str">
        <f>IF('Student Data'!B51="","",'Student Data'!B51)</f>
        <v/>
      </c>
      <c r="D96" s="141">
        <v>1</v>
      </c>
      <c r="E96" s="168"/>
      <c r="F96" s="168"/>
      <c r="G96" s="168"/>
      <c r="H96" s="168"/>
      <c r="I96" s="168"/>
      <c r="J96" s="168"/>
      <c r="K96" s="168"/>
      <c r="L96" s="168"/>
      <c r="M96" s="168"/>
      <c r="N96" s="168"/>
      <c r="O96" s="168"/>
      <c r="P96" s="168"/>
      <c r="Q96" s="168"/>
      <c r="R96" s="168"/>
      <c r="S96" s="168"/>
      <c r="T96" s="168"/>
      <c r="U96" s="168"/>
      <c r="V96" s="168"/>
      <c r="W96" s="168"/>
      <c r="X96" s="168"/>
      <c r="Y96" s="168"/>
      <c r="Z96" s="168"/>
      <c r="AA96" s="168"/>
      <c r="AB96" s="168"/>
      <c r="AC96" s="168"/>
      <c r="AD96" s="168"/>
      <c r="AE96" s="168"/>
      <c r="AF96" s="168"/>
      <c r="AG96" s="168"/>
      <c r="AH96" s="168"/>
      <c r="AI96" s="168"/>
      <c r="AJ96" s="168"/>
      <c r="AK96" s="168"/>
      <c r="AL96" s="168"/>
      <c r="AM96" s="168"/>
      <c r="AN96" s="168"/>
      <c r="AO96" s="168"/>
      <c r="AP96" s="168"/>
      <c r="AQ96" s="168"/>
      <c r="AR96" s="168"/>
      <c r="AS96" s="431" t="str">
        <f t="shared" ref="AS96" si="89">IF(SUM(E96:AR96)=0,"",SUM(E96:AR96))</f>
        <v/>
      </c>
      <c r="AT96" s="433" t="str">
        <f t="shared" ref="AT96" si="90">IF(SUM(E97:AR97)=0,"",SUM(E97:AR97))</f>
        <v/>
      </c>
      <c r="AU96" s="431" t="str">
        <f t="shared" ref="AU96" si="91">IF(AT96="",IF(AS96="","",ROUND(AS96/2,0)),IF(AS96="",ROUND(AT96/2,0),ROUND(AT96/2+AS96/2,0)))</f>
        <v/>
      </c>
    </row>
    <row r="97" spans="2:47" s="136" customFormat="1" ht="13.95" customHeight="1" x14ac:dyDescent="0.3">
      <c r="B97" s="435"/>
      <c r="C97" s="437"/>
      <c r="D97" s="141">
        <v>2</v>
      </c>
      <c r="E97" s="168"/>
      <c r="F97" s="168"/>
      <c r="G97" s="168"/>
      <c r="H97" s="168"/>
      <c r="I97" s="168"/>
      <c r="J97" s="168"/>
      <c r="K97" s="168"/>
      <c r="L97" s="168"/>
      <c r="M97" s="168"/>
      <c r="N97" s="168"/>
      <c r="O97" s="168"/>
      <c r="P97" s="168"/>
      <c r="Q97" s="168"/>
      <c r="R97" s="168"/>
      <c r="S97" s="168"/>
      <c r="T97" s="168"/>
      <c r="U97" s="168"/>
      <c r="V97" s="168"/>
      <c r="W97" s="168"/>
      <c r="X97" s="168"/>
      <c r="Y97" s="168"/>
      <c r="Z97" s="168"/>
      <c r="AA97" s="168"/>
      <c r="AB97" s="168"/>
      <c r="AC97" s="168"/>
      <c r="AD97" s="168"/>
      <c r="AE97" s="168"/>
      <c r="AF97" s="168"/>
      <c r="AG97" s="168"/>
      <c r="AH97" s="168"/>
      <c r="AI97" s="168"/>
      <c r="AJ97" s="168"/>
      <c r="AK97" s="168"/>
      <c r="AL97" s="168"/>
      <c r="AM97" s="168"/>
      <c r="AN97" s="168"/>
      <c r="AO97" s="168"/>
      <c r="AP97" s="168"/>
      <c r="AQ97" s="168"/>
      <c r="AR97" s="168"/>
      <c r="AS97" s="432"/>
      <c r="AT97" s="433"/>
      <c r="AU97" s="432"/>
    </row>
    <row r="98" spans="2:47" s="136" customFormat="1" ht="13.95" customHeight="1" x14ac:dyDescent="0.3">
      <c r="B98" s="434" t="str">
        <f>'Student Data'!A52</f>
        <v/>
      </c>
      <c r="C98" s="436" t="str">
        <f>IF('Student Data'!B52="","",'Student Data'!B52)</f>
        <v/>
      </c>
      <c r="D98" s="141">
        <v>1</v>
      </c>
      <c r="E98" s="168"/>
      <c r="F98" s="168"/>
      <c r="G98" s="168"/>
      <c r="H98" s="168"/>
      <c r="I98" s="168"/>
      <c r="J98" s="168"/>
      <c r="K98" s="168"/>
      <c r="L98" s="168"/>
      <c r="M98" s="168"/>
      <c r="N98" s="168"/>
      <c r="O98" s="168"/>
      <c r="P98" s="168"/>
      <c r="Q98" s="168"/>
      <c r="R98" s="168"/>
      <c r="S98" s="168"/>
      <c r="T98" s="168"/>
      <c r="U98" s="168"/>
      <c r="V98" s="168"/>
      <c r="W98" s="168"/>
      <c r="X98" s="168"/>
      <c r="Y98" s="168"/>
      <c r="Z98" s="168"/>
      <c r="AA98" s="168"/>
      <c r="AB98" s="168"/>
      <c r="AC98" s="168"/>
      <c r="AD98" s="168"/>
      <c r="AE98" s="168"/>
      <c r="AF98" s="168"/>
      <c r="AG98" s="168"/>
      <c r="AH98" s="168"/>
      <c r="AI98" s="168"/>
      <c r="AJ98" s="168"/>
      <c r="AK98" s="168"/>
      <c r="AL98" s="168"/>
      <c r="AM98" s="168"/>
      <c r="AN98" s="168"/>
      <c r="AO98" s="168"/>
      <c r="AP98" s="168"/>
      <c r="AQ98" s="168"/>
      <c r="AR98" s="168"/>
      <c r="AS98" s="431" t="str">
        <f t="shared" ref="AS98" si="92">IF(SUM(E98:AR98)=0,"",SUM(E98:AR98))</f>
        <v/>
      </c>
      <c r="AT98" s="433" t="str">
        <f t="shared" ref="AT98" si="93">IF(SUM(E99:AR99)=0,"",SUM(E99:AR99))</f>
        <v/>
      </c>
      <c r="AU98" s="431" t="str">
        <f t="shared" ref="AU98" si="94">IF(AT98="",IF(AS98="","",ROUND(AS98/2,0)),IF(AS98="",ROUND(AT98/2,0),ROUND(AT98/2+AS98/2,0)))</f>
        <v/>
      </c>
    </row>
    <row r="99" spans="2:47" s="136" customFormat="1" ht="13.95" customHeight="1" x14ac:dyDescent="0.3">
      <c r="B99" s="435"/>
      <c r="C99" s="437"/>
      <c r="D99" s="141">
        <v>2</v>
      </c>
      <c r="E99" s="168"/>
      <c r="F99" s="168"/>
      <c r="G99" s="168"/>
      <c r="H99" s="168"/>
      <c r="I99" s="168"/>
      <c r="J99" s="168"/>
      <c r="K99" s="168"/>
      <c r="L99" s="168"/>
      <c r="M99" s="168"/>
      <c r="N99" s="168"/>
      <c r="O99" s="168"/>
      <c r="P99" s="168"/>
      <c r="Q99" s="168"/>
      <c r="R99" s="168"/>
      <c r="S99" s="168"/>
      <c r="T99" s="168"/>
      <c r="U99" s="168"/>
      <c r="V99" s="168"/>
      <c r="W99" s="168"/>
      <c r="X99" s="168"/>
      <c r="Y99" s="168"/>
      <c r="Z99" s="168"/>
      <c r="AA99" s="168"/>
      <c r="AB99" s="168"/>
      <c r="AC99" s="168"/>
      <c r="AD99" s="168"/>
      <c r="AE99" s="168"/>
      <c r="AF99" s="168"/>
      <c r="AG99" s="168"/>
      <c r="AH99" s="168"/>
      <c r="AI99" s="168"/>
      <c r="AJ99" s="168"/>
      <c r="AK99" s="168"/>
      <c r="AL99" s="168"/>
      <c r="AM99" s="168"/>
      <c r="AN99" s="168"/>
      <c r="AO99" s="168"/>
      <c r="AP99" s="168"/>
      <c r="AQ99" s="168"/>
      <c r="AR99" s="168"/>
      <c r="AS99" s="432"/>
      <c r="AT99" s="433"/>
      <c r="AU99" s="432"/>
    </row>
    <row r="100" spans="2:47" s="136" customFormat="1" ht="13.95" customHeight="1" x14ac:dyDescent="0.3">
      <c r="B100" s="434" t="str">
        <f>'Student Data'!A53</f>
        <v/>
      </c>
      <c r="C100" s="436" t="str">
        <f>IF('Student Data'!B53="","",'Student Data'!B53)</f>
        <v/>
      </c>
      <c r="D100" s="141">
        <v>1</v>
      </c>
      <c r="E100" s="168"/>
      <c r="F100" s="168"/>
      <c r="G100" s="168"/>
      <c r="H100" s="168"/>
      <c r="I100" s="168"/>
      <c r="J100" s="168"/>
      <c r="K100" s="168"/>
      <c r="L100" s="168"/>
      <c r="M100" s="168"/>
      <c r="N100" s="168"/>
      <c r="O100" s="168"/>
      <c r="P100" s="168"/>
      <c r="Q100" s="168"/>
      <c r="R100" s="168"/>
      <c r="S100" s="168"/>
      <c r="T100" s="168"/>
      <c r="U100" s="168"/>
      <c r="V100" s="168"/>
      <c r="W100" s="168"/>
      <c r="X100" s="168"/>
      <c r="Y100" s="168"/>
      <c r="Z100" s="168"/>
      <c r="AA100" s="168"/>
      <c r="AB100" s="168"/>
      <c r="AC100" s="168"/>
      <c r="AD100" s="168"/>
      <c r="AE100" s="168"/>
      <c r="AF100" s="168"/>
      <c r="AG100" s="168"/>
      <c r="AH100" s="168"/>
      <c r="AI100" s="168"/>
      <c r="AJ100" s="168"/>
      <c r="AK100" s="168"/>
      <c r="AL100" s="168"/>
      <c r="AM100" s="168"/>
      <c r="AN100" s="168"/>
      <c r="AO100" s="168"/>
      <c r="AP100" s="168"/>
      <c r="AQ100" s="168"/>
      <c r="AR100" s="168"/>
      <c r="AS100" s="431" t="str">
        <f t="shared" ref="AS100" si="95">IF(SUM(E100:AR100)=0,"",SUM(E100:AR100))</f>
        <v/>
      </c>
      <c r="AT100" s="433" t="str">
        <f t="shared" ref="AT100" si="96">IF(SUM(E101:AR101)=0,"",SUM(E101:AR101))</f>
        <v/>
      </c>
      <c r="AU100" s="431" t="str">
        <f t="shared" ref="AU100" si="97">IF(AT100="",IF(AS100="","",ROUND(AS100/2,0)),IF(AS100="",ROUND(AT100/2,0),ROUND(AT100/2+AS100/2,0)))</f>
        <v/>
      </c>
    </row>
    <row r="101" spans="2:47" s="136" customFormat="1" ht="13.95" customHeight="1" x14ac:dyDescent="0.3">
      <c r="B101" s="435"/>
      <c r="C101" s="437"/>
      <c r="D101" s="141">
        <v>2</v>
      </c>
      <c r="E101" s="168"/>
      <c r="F101" s="168"/>
      <c r="G101" s="168"/>
      <c r="H101" s="168"/>
      <c r="I101" s="168"/>
      <c r="J101" s="168"/>
      <c r="K101" s="168"/>
      <c r="L101" s="168"/>
      <c r="M101" s="168"/>
      <c r="N101" s="168"/>
      <c r="O101" s="168"/>
      <c r="P101" s="168"/>
      <c r="Q101" s="168"/>
      <c r="R101" s="168"/>
      <c r="S101" s="168"/>
      <c r="T101" s="168"/>
      <c r="U101" s="168"/>
      <c r="V101" s="168"/>
      <c r="W101" s="168"/>
      <c r="X101" s="168"/>
      <c r="Y101" s="168"/>
      <c r="Z101" s="168"/>
      <c r="AA101" s="168"/>
      <c r="AB101" s="168"/>
      <c r="AC101" s="168"/>
      <c r="AD101" s="168"/>
      <c r="AE101" s="168"/>
      <c r="AF101" s="168"/>
      <c r="AG101" s="168"/>
      <c r="AH101" s="168"/>
      <c r="AI101" s="168"/>
      <c r="AJ101" s="168"/>
      <c r="AK101" s="168"/>
      <c r="AL101" s="168"/>
      <c r="AM101" s="168"/>
      <c r="AN101" s="168"/>
      <c r="AO101" s="168"/>
      <c r="AP101" s="168"/>
      <c r="AQ101" s="168"/>
      <c r="AR101" s="168"/>
      <c r="AS101" s="432"/>
      <c r="AT101" s="433"/>
      <c r="AU101" s="432"/>
    </row>
    <row r="102" spans="2:47" s="136" customFormat="1" ht="13.95" customHeight="1" x14ac:dyDescent="0.3">
      <c r="B102" s="434" t="str">
        <f>'Student Data'!A54</f>
        <v/>
      </c>
      <c r="C102" s="436" t="str">
        <f>IF('Student Data'!B54="","",'Student Data'!B54)</f>
        <v/>
      </c>
      <c r="D102" s="141">
        <v>1</v>
      </c>
      <c r="E102" s="168"/>
      <c r="F102" s="168"/>
      <c r="G102" s="168"/>
      <c r="H102" s="168"/>
      <c r="I102" s="168"/>
      <c r="J102" s="168"/>
      <c r="K102" s="168"/>
      <c r="L102" s="168"/>
      <c r="M102" s="168"/>
      <c r="N102" s="168"/>
      <c r="O102" s="168"/>
      <c r="P102" s="168"/>
      <c r="Q102" s="168"/>
      <c r="R102" s="168"/>
      <c r="S102" s="168"/>
      <c r="T102" s="168"/>
      <c r="U102" s="168"/>
      <c r="V102" s="168"/>
      <c r="W102" s="168"/>
      <c r="X102" s="168"/>
      <c r="Y102" s="168"/>
      <c r="Z102" s="168"/>
      <c r="AA102" s="168"/>
      <c r="AB102" s="168"/>
      <c r="AC102" s="168"/>
      <c r="AD102" s="168"/>
      <c r="AE102" s="168"/>
      <c r="AF102" s="168"/>
      <c r="AG102" s="168"/>
      <c r="AH102" s="168"/>
      <c r="AI102" s="168"/>
      <c r="AJ102" s="168"/>
      <c r="AK102" s="168"/>
      <c r="AL102" s="168"/>
      <c r="AM102" s="168"/>
      <c r="AN102" s="168"/>
      <c r="AO102" s="168"/>
      <c r="AP102" s="168"/>
      <c r="AQ102" s="168"/>
      <c r="AR102" s="168"/>
      <c r="AS102" s="431" t="str">
        <f t="shared" ref="AS102" si="98">IF(SUM(E102:AR102)=0,"",SUM(E102:AR102))</f>
        <v/>
      </c>
      <c r="AT102" s="433" t="str">
        <f t="shared" ref="AT102" si="99">IF(SUM(E103:AR103)=0,"",SUM(E103:AR103))</f>
        <v/>
      </c>
      <c r="AU102" s="431" t="str">
        <f t="shared" ref="AU102" si="100">IF(AT102="",IF(AS102="","",ROUND(AS102/2,0)),IF(AS102="",ROUND(AT102/2,0),ROUND(AT102/2+AS102/2,0)))</f>
        <v/>
      </c>
    </row>
    <row r="103" spans="2:47" s="136" customFormat="1" ht="13.95" customHeight="1" x14ac:dyDescent="0.3">
      <c r="B103" s="435"/>
      <c r="C103" s="437"/>
      <c r="D103" s="141">
        <v>2</v>
      </c>
      <c r="E103" s="168"/>
      <c r="F103" s="168"/>
      <c r="G103" s="168"/>
      <c r="H103" s="168"/>
      <c r="I103" s="168"/>
      <c r="J103" s="168"/>
      <c r="K103" s="168"/>
      <c r="L103" s="168"/>
      <c r="M103" s="168"/>
      <c r="N103" s="168"/>
      <c r="O103" s="168"/>
      <c r="P103" s="168"/>
      <c r="Q103" s="168"/>
      <c r="R103" s="168"/>
      <c r="S103" s="168"/>
      <c r="T103" s="168"/>
      <c r="U103" s="168"/>
      <c r="V103" s="168"/>
      <c r="W103" s="168"/>
      <c r="X103" s="168"/>
      <c r="Y103" s="168"/>
      <c r="Z103" s="168"/>
      <c r="AA103" s="168"/>
      <c r="AB103" s="168"/>
      <c r="AC103" s="168"/>
      <c r="AD103" s="168"/>
      <c r="AE103" s="168"/>
      <c r="AF103" s="168"/>
      <c r="AG103" s="168"/>
      <c r="AH103" s="168"/>
      <c r="AI103" s="168"/>
      <c r="AJ103" s="168"/>
      <c r="AK103" s="168"/>
      <c r="AL103" s="168"/>
      <c r="AM103" s="168"/>
      <c r="AN103" s="168"/>
      <c r="AO103" s="168"/>
      <c r="AP103" s="168"/>
      <c r="AQ103" s="168"/>
      <c r="AR103" s="168"/>
      <c r="AS103" s="432"/>
      <c r="AT103" s="433"/>
      <c r="AU103" s="432"/>
    </row>
    <row r="104" spans="2:47" s="136" customFormat="1" ht="13.95" customHeight="1" x14ac:dyDescent="0.3">
      <c r="B104" s="434" t="str">
        <f>'Student Data'!A55</f>
        <v/>
      </c>
      <c r="C104" s="436" t="str">
        <f>IF('Student Data'!B55="","",'Student Data'!B55)</f>
        <v/>
      </c>
      <c r="D104" s="141">
        <v>1</v>
      </c>
      <c r="E104" s="168"/>
      <c r="F104" s="168"/>
      <c r="G104" s="168"/>
      <c r="H104" s="168"/>
      <c r="I104" s="168"/>
      <c r="J104" s="168"/>
      <c r="K104" s="168"/>
      <c r="L104" s="168"/>
      <c r="M104" s="168"/>
      <c r="N104" s="168"/>
      <c r="O104" s="168"/>
      <c r="P104" s="168"/>
      <c r="Q104" s="168"/>
      <c r="R104" s="168"/>
      <c r="S104" s="168"/>
      <c r="T104" s="168"/>
      <c r="U104" s="168"/>
      <c r="V104" s="168"/>
      <c r="W104" s="168"/>
      <c r="X104" s="168"/>
      <c r="Y104" s="168"/>
      <c r="Z104" s="168"/>
      <c r="AA104" s="168"/>
      <c r="AB104" s="168"/>
      <c r="AC104" s="168"/>
      <c r="AD104" s="168"/>
      <c r="AE104" s="168"/>
      <c r="AF104" s="168"/>
      <c r="AG104" s="168"/>
      <c r="AH104" s="168"/>
      <c r="AI104" s="168"/>
      <c r="AJ104" s="168"/>
      <c r="AK104" s="168"/>
      <c r="AL104" s="168"/>
      <c r="AM104" s="168"/>
      <c r="AN104" s="168"/>
      <c r="AO104" s="168"/>
      <c r="AP104" s="168"/>
      <c r="AQ104" s="168"/>
      <c r="AR104" s="168"/>
      <c r="AS104" s="431" t="str">
        <f t="shared" ref="AS104" si="101">IF(SUM(E104:AR104)=0,"",SUM(E104:AR104))</f>
        <v/>
      </c>
      <c r="AT104" s="433" t="str">
        <f t="shared" ref="AT104" si="102">IF(SUM(E105:AR105)=0,"",SUM(E105:AR105))</f>
        <v/>
      </c>
      <c r="AU104" s="431" t="str">
        <f t="shared" ref="AU104" si="103">IF(AT104="",IF(AS104="","",ROUND(AS104/2,0)),IF(AS104="",ROUND(AT104/2,0),ROUND(AT104/2+AS104/2,0)))</f>
        <v/>
      </c>
    </row>
    <row r="105" spans="2:47" s="136" customFormat="1" ht="13.95" customHeight="1" x14ac:dyDescent="0.3">
      <c r="B105" s="435"/>
      <c r="C105" s="437"/>
      <c r="D105" s="141">
        <v>2</v>
      </c>
      <c r="E105" s="168"/>
      <c r="F105" s="168"/>
      <c r="G105" s="168"/>
      <c r="H105" s="168"/>
      <c r="I105" s="168"/>
      <c r="J105" s="168"/>
      <c r="K105" s="168"/>
      <c r="L105" s="168"/>
      <c r="M105" s="168"/>
      <c r="N105" s="168"/>
      <c r="O105" s="168"/>
      <c r="P105" s="168"/>
      <c r="Q105" s="168"/>
      <c r="R105" s="168"/>
      <c r="S105" s="168"/>
      <c r="T105" s="168"/>
      <c r="U105" s="168"/>
      <c r="V105" s="168"/>
      <c r="W105" s="168"/>
      <c r="X105" s="168"/>
      <c r="Y105" s="168"/>
      <c r="Z105" s="168"/>
      <c r="AA105" s="168"/>
      <c r="AB105" s="168"/>
      <c r="AC105" s="168"/>
      <c r="AD105" s="168"/>
      <c r="AE105" s="168"/>
      <c r="AF105" s="168"/>
      <c r="AG105" s="168"/>
      <c r="AH105" s="168"/>
      <c r="AI105" s="168"/>
      <c r="AJ105" s="168"/>
      <c r="AK105" s="168"/>
      <c r="AL105" s="168"/>
      <c r="AM105" s="168"/>
      <c r="AN105" s="168"/>
      <c r="AO105" s="168"/>
      <c r="AP105" s="168"/>
      <c r="AQ105" s="168"/>
      <c r="AR105" s="168"/>
      <c r="AS105" s="432"/>
      <c r="AT105" s="433"/>
      <c r="AU105" s="432"/>
    </row>
    <row r="106" spans="2:47" s="136" customFormat="1" ht="13.95" customHeight="1" x14ac:dyDescent="0.3">
      <c r="B106" s="434" t="str">
        <f>'Student Data'!A56</f>
        <v/>
      </c>
      <c r="C106" s="436" t="str">
        <f>IF('Student Data'!B56="","",'Student Data'!B56)</f>
        <v/>
      </c>
      <c r="D106" s="141">
        <v>1</v>
      </c>
      <c r="E106" s="168"/>
      <c r="F106" s="168"/>
      <c r="G106" s="168"/>
      <c r="H106" s="168"/>
      <c r="I106" s="168"/>
      <c r="J106" s="168"/>
      <c r="K106" s="168"/>
      <c r="L106" s="168"/>
      <c r="M106" s="168"/>
      <c r="N106" s="168"/>
      <c r="O106" s="168"/>
      <c r="P106" s="168"/>
      <c r="Q106" s="168"/>
      <c r="R106" s="168"/>
      <c r="S106" s="168"/>
      <c r="T106" s="168"/>
      <c r="U106" s="168"/>
      <c r="V106" s="168"/>
      <c r="W106" s="168"/>
      <c r="X106" s="168"/>
      <c r="Y106" s="168"/>
      <c r="Z106" s="168"/>
      <c r="AA106" s="168"/>
      <c r="AB106" s="168"/>
      <c r="AC106" s="168"/>
      <c r="AD106" s="168"/>
      <c r="AE106" s="168"/>
      <c r="AF106" s="168"/>
      <c r="AG106" s="168"/>
      <c r="AH106" s="168"/>
      <c r="AI106" s="168"/>
      <c r="AJ106" s="168"/>
      <c r="AK106" s="168"/>
      <c r="AL106" s="168"/>
      <c r="AM106" s="168"/>
      <c r="AN106" s="168"/>
      <c r="AO106" s="168"/>
      <c r="AP106" s="168"/>
      <c r="AQ106" s="168"/>
      <c r="AR106" s="168"/>
      <c r="AS106" s="431" t="str">
        <f t="shared" ref="AS106" si="104">IF(SUM(E106:AR106)=0,"",SUM(E106:AR106))</f>
        <v/>
      </c>
      <c r="AT106" s="433" t="str">
        <f t="shared" ref="AT106" si="105">IF(SUM(E107:AR107)=0,"",SUM(E107:AR107))</f>
        <v/>
      </c>
      <c r="AU106" s="431" t="str">
        <f t="shared" ref="AU106" si="106">IF(AT106="",IF(AS106="","",ROUND(AS106/2,0)),IF(AS106="",ROUND(AT106/2,0),ROUND(AT106/2+AS106/2,0)))</f>
        <v/>
      </c>
    </row>
    <row r="107" spans="2:47" s="136" customFormat="1" ht="13.95" customHeight="1" x14ac:dyDescent="0.3">
      <c r="B107" s="435"/>
      <c r="C107" s="437"/>
      <c r="D107" s="141">
        <v>2</v>
      </c>
      <c r="E107" s="168"/>
      <c r="F107" s="168"/>
      <c r="G107" s="168"/>
      <c r="H107" s="168"/>
      <c r="I107" s="168"/>
      <c r="J107" s="168"/>
      <c r="K107" s="168"/>
      <c r="L107" s="168"/>
      <c r="M107" s="168"/>
      <c r="N107" s="168"/>
      <c r="O107" s="168"/>
      <c r="P107" s="168"/>
      <c r="Q107" s="168"/>
      <c r="R107" s="168"/>
      <c r="S107" s="168"/>
      <c r="T107" s="168"/>
      <c r="U107" s="168"/>
      <c r="V107" s="168"/>
      <c r="W107" s="168"/>
      <c r="X107" s="168"/>
      <c r="Y107" s="168"/>
      <c r="Z107" s="168"/>
      <c r="AA107" s="168"/>
      <c r="AB107" s="168"/>
      <c r="AC107" s="168"/>
      <c r="AD107" s="168"/>
      <c r="AE107" s="168"/>
      <c r="AF107" s="168"/>
      <c r="AG107" s="168"/>
      <c r="AH107" s="168"/>
      <c r="AI107" s="168"/>
      <c r="AJ107" s="168"/>
      <c r="AK107" s="168"/>
      <c r="AL107" s="168"/>
      <c r="AM107" s="168"/>
      <c r="AN107" s="168"/>
      <c r="AO107" s="168"/>
      <c r="AP107" s="168"/>
      <c r="AQ107" s="168"/>
      <c r="AR107" s="168"/>
      <c r="AS107" s="432"/>
      <c r="AT107" s="433"/>
      <c r="AU107" s="432"/>
    </row>
    <row r="108" spans="2:47" s="136" customFormat="1" ht="13.95" customHeight="1" x14ac:dyDescent="0.3">
      <c r="B108" s="434" t="str">
        <f>'Student Data'!A57</f>
        <v/>
      </c>
      <c r="C108" s="436" t="str">
        <f>IF('Student Data'!B57="","",'Student Data'!B57)</f>
        <v/>
      </c>
      <c r="D108" s="141">
        <v>1</v>
      </c>
      <c r="E108" s="168"/>
      <c r="F108" s="168"/>
      <c r="G108" s="168"/>
      <c r="H108" s="168"/>
      <c r="I108" s="168"/>
      <c r="J108" s="168"/>
      <c r="K108" s="168"/>
      <c r="L108" s="168"/>
      <c r="M108" s="168"/>
      <c r="N108" s="168"/>
      <c r="O108" s="168"/>
      <c r="P108" s="168"/>
      <c r="Q108" s="168"/>
      <c r="R108" s="168"/>
      <c r="S108" s="168"/>
      <c r="T108" s="168"/>
      <c r="U108" s="168"/>
      <c r="V108" s="168"/>
      <c r="W108" s="168"/>
      <c r="X108" s="168"/>
      <c r="Y108" s="168"/>
      <c r="Z108" s="168"/>
      <c r="AA108" s="168"/>
      <c r="AB108" s="168"/>
      <c r="AC108" s="168"/>
      <c r="AD108" s="168"/>
      <c r="AE108" s="168"/>
      <c r="AF108" s="168"/>
      <c r="AG108" s="168"/>
      <c r="AH108" s="168"/>
      <c r="AI108" s="168"/>
      <c r="AJ108" s="168"/>
      <c r="AK108" s="168"/>
      <c r="AL108" s="168"/>
      <c r="AM108" s="168"/>
      <c r="AN108" s="168"/>
      <c r="AO108" s="168"/>
      <c r="AP108" s="168"/>
      <c r="AQ108" s="168"/>
      <c r="AR108" s="168"/>
      <c r="AS108" s="431" t="str">
        <f t="shared" ref="AS108" si="107">IF(SUM(E108:AR108)=0,"",SUM(E108:AR108))</f>
        <v/>
      </c>
      <c r="AT108" s="433" t="str">
        <f t="shared" ref="AT108" si="108">IF(SUM(E109:AR109)=0,"",SUM(E109:AR109))</f>
        <v/>
      </c>
      <c r="AU108" s="431" t="str">
        <f t="shared" ref="AU108" si="109">IF(AT108="",IF(AS108="","",ROUND(AS108/2,0)),IF(AS108="",ROUND(AT108/2,0),ROUND(AT108/2+AS108/2,0)))</f>
        <v/>
      </c>
    </row>
    <row r="109" spans="2:47" s="136" customFormat="1" ht="13.95" customHeight="1" x14ac:dyDescent="0.3">
      <c r="B109" s="435"/>
      <c r="C109" s="437"/>
      <c r="D109" s="141">
        <v>2</v>
      </c>
      <c r="E109" s="168"/>
      <c r="F109" s="168"/>
      <c r="G109" s="168"/>
      <c r="H109" s="168"/>
      <c r="I109" s="168"/>
      <c r="J109" s="168"/>
      <c r="K109" s="168"/>
      <c r="L109" s="168"/>
      <c r="M109" s="168"/>
      <c r="N109" s="168"/>
      <c r="O109" s="168"/>
      <c r="P109" s="168"/>
      <c r="Q109" s="168"/>
      <c r="R109" s="168"/>
      <c r="S109" s="168"/>
      <c r="T109" s="168"/>
      <c r="U109" s="168"/>
      <c r="V109" s="168"/>
      <c r="W109" s="168"/>
      <c r="X109" s="168"/>
      <c r="Y109" s="168"/>
      <c r="Z109" s="168"/>
      <c r="AA109" s="168"/>
      <c r="AB109" s="168"/>
      <c r="AC109" s="168"/>
      <c r="AD109" s="168"/>
      <c r="AE109" s="168"/>
      <c r="AF109" s="168"/>
      <c r="AG109" s="168"/>
      <c r="AH109" s="168"/>
      <c r="AI109" s="168"/>
      <c r="AJ109" s="168"/>
      <c r="AK109" s="168"/>
      <c r="AL109" s="168"/>
      <c r="AM109" s="168"/>
      <c r="AN109" s="168"/>
      <c r="AO109" s="168"/>
      <c r="AP109" s="168"/>
      <c r="AQ109" s="168"/>
      <c r="AR109" s="168"/>
      <c r="AS109" s="432"/>
      <c r="AT109" s="433"/>
      <c r="AU109" s="432"/>
    </row>
    <row r="110" spans="2:47" s="136" customFormat="1" ht="13.95" customHeight="1" x14ac:dyDescent="0.3">
      <c r="B110" s="434" t="str">
        <f>'Student Data'!A58</f>
        <v/>
      </c>
      <c r="C110" s="436" t="str">
        <f>IF('Student Data'!B58="","",'Student Data'!B58)</f>
        <v/>
      </c>
      <c r="D110" s="141">
        <v>1</v>
      </c>
      <c r="E110" s="168"/>
      <c r="F110" s="168"/>
      <c r="G110" s="168"/>
      <c r="H110" s="168"/>
      <c r="I110" s="168"/>
      <c r="J110" s="168"/>
      <c r="K110" s="168"/>
      <c r="L110" s="168"/>
      <c r="M110" s="168"/>
      <c r="N110" s="168"/>
      <c r="O110" s="168"/>
      <c r="P110" s="168"/>
      <c r="Q110" s="168"/>
      <c r="R110" s="168"/>
      <c r="S110" s="168"/>
      <c r="T110" s="168"/>
      <c r="U110" s="168"/>
      <c r="V110" s="168"/>
      <c r="W110" s="168"/>
      <c r="X110" s="168"/>
      <c r="Y110" s="168"/>
      <c r="Z110" s="168"/>
      <c r="AA110" s="168"/>
      <c r="AB110" s="168"/>
      <c r="AC110" s="168"/>
      <c r="AD110" s="168"/>
      <c r="AE110" s="168"/>
      <c r="AF110" s="168"/>
      <c r="AG110" s="168"/>
      <c r="AH110" s="168"/>
      <c r="AI110" s="168"/>
      <c r="AJ110" s="168"/>
      <c r="AK110" s="168"/>
      <c r="AL110" s="168"/>
      <c r="AM110" s="168"/>
      <c r="AN110" s="168"/>
      <c r="AO110" s="168"/>
      <c r="AP110" s="168"/>
      <c r="AQ110" s="168"/>
      <c r="AR110" s="168"/>
      <c r="AS110" s="431" t="str">
        <f t="shared" ref="AS110" si="110">IF(SUM(E110:AR110)=0,"",SUM(E110:AR110))</f>
        <v/>
      </c>
      <c r="AT110" s="433" t="str">
        <f t="shared" ref="AT110" si="111">IF(SUM(E111:AR111)=0,"",SUM(E111:AR111))</f>
        <v/>
      </c>
      <c r="AU110" s="431" t="str">
        <f t="shared" ref="AU110" si="112">IF(AT110="",IF(AS110="","",ROUND(AS110/2,0)),IF(AS110="",ROUND(AT110/2,0),ROUND(AT110/2+AS110/2,0)))</f>
        <v/>
      </c>
    </row>
    <row r="111" spans="2:47" s="136" customFormat="1" ht="13.95" customHeight="1" x14ac:dyDescent="0.3">
      <c r="B111" s="435"/>
      <c r="C111" s="437"/>
      <c r="D111" s="141">
        <v>2</v>
      </c>
      <c r="E111" s="168"/>
      <c r="F111" s="168"/>
      <c r="G111" s="168"/>
      <c r="H111" s="168"/>
      <c r="I111" s="168"/>
      <c r="J111" s="168"/>
      <c r="K111" s="168"/>
      <c r="L111" s="168"/>
      <c r="M111" s="168"/>
      <c r="N111" s="168"/>
      <c r="O111" s="168"/>
      <c r="P111" s="168"/>
      <c r="Q111" s="168"/>
      <c r="R111" s="168"/>
      <c r="S111" s="168"/>
      <c r="T111" s="168"/>
      <c r="U111" s="168"/>
      <c r="V111" s="168"/>
      <c r="W111" s="168"/>
      <c r="X111" s="168"/>
      <c r="Y111" s="168"/>
      <c r="Z111" s="168"/>
      <c r="AA111" s="168"/>
      <c r="AB111" s="168"/>
      <c r="AC111" s="168"/>
      <c r="AD111" s="168"/>
      <c r="AE111" s="168"/>
      <c r="AF111" s="168"/>
      <c r="AG111" s="168"/>
      <c r="AH111" s="168"/>
      <c r="AI111" s="168"/>
      <c r="AJ111" s="168"/>
      <c r="AK111" s="168"/>
      <c r="AL111" s="168"/>
      <c r="AM111" s="168"/>
      <c r="AN111" s="168"/>
      <c r="AO111" s="168"/>
      <c r="AP111" s="168"/>
      <c r="AQ111" s="168"/>
      <c r="AR111" s="168"/>
      <c r="AS111" s="432"/>
      <c r="AT111" s="433"/>
      <c r="AU111" s="432"/>
    </row>
    <row r="112" spans="2:47" s="136" customFormat="1" ht="13.95" customHeight="1" x14ac:dyDescent="0.3">
      <c r="B112" s="434" t="str">
        <f>'Student Data'!A59</f>
        <v/>
      </c>
      <c r="C112" s="436" t="str">
        <f>IF('Student Data'!B59="","",'Student Data'!B59)</f>
        <v/>
      </c>
      <c r="D112" s="141">
        <v>1</v>
      </c>
      <c r="E112" s="168"/>
      <c r="F112" s="168"/>
      <c r="G112" s="168"/>
      <c r="H112" s="168"/>
      <c r="I112" s="168"/>
      <c r="J112" s="168"/>
      <c r="K112" s="168"/>
      <c r="L112" s="168"/>
      <c r="M112" s="168"/>
      <c r="N112" s="168"/>
      <c r="O112" s="168"/>
      <c r="P112" s="168"/>
      <c r="Q112" s="168"/>
      <c r="R112" s="168"/>
      <c r="S112" s="168"/>
      <c r="T112" s="168"/>
      <c r="U112" s="168"/>
      <c r="V112" s="168"/>
      <c r="W112" s="168"/>
      <c r="X112" s="168"/>
      <c r="Y112" s="168"/>
      <c r="Z112" s="168"/>
      <c r="AA112" s="168"/>
      <c r="AB112" s="168"/>
      <c r="AC112" s="168"/>
      <c r="AD112" s="168"/>
      <c r="AE112" s="168"/>
      <c r="AF112" s="168"/>
      <c r="AG112" s="168"/>
      <c r="AH112" s="168"/>
      <c r="AI112" s="168"/>
      <c r="AJ112" s="168"/>
      <c r="AK112" s="168"/>
      <c r="AL112" s="168"/>
      <c r="AM112" s="168"/>
      <c r="AN112" s="168"/>
      <c r="AO112" s="168"/>
      <c r="AP112" s="168"/>
      <c r="AQ112" s="168"/>
      <c r="AR112" s="168"/>
      <c r="AS112" s="431" t="str">
        <f t="shared" ref="AS112" si="113">IF(SUM(E112:AR112)=0,"",SUM(E112:AR112))</f>
        <v/>
      </c>
      <c r="AT112" s="433" t="str">
        <f t="shared" ref="AT112" si="114">IF(SUM(E113:AR113)=0,"",SUM(E113:AR113))</f>
        <v/>
      </c>
      <c r="AU112" s="431" t="str">
        <f t="shared" ref="AU112" si="115">IF(AT112="",IF(AS112="","",ROUND(AS112/2,0)),IF(AS112="",ROUND(AT112/2,0),ROUND(AT112/2+AS112/2,0)))</f>
        <v/>
      </c>
    </row>
    <row r="113" spans="2:47" s="136" customFormat="1" ht="13.95" customHeight="1" x14ac:dyDescent="0.3">
      <c r="B113" s="435"/>
      <c r="C113" s="437"/>
      <c r="D113" s="141">
        <v>2</v>
      </c>
      <c r="E113" s="168"/>
      <c r="F113" s="168"/>
      <c r="G113" s="168"/>
      <c r="H113" s="168"/>
      <c r="I113" s="168"/>
      <c r="J113" s="168"/>
      <c r="K113" s="168"/>
      <c r="L113" s="168"/>
      <c r="M113" s="168"/>
      <c r="N113" s="168"/>
      <c r="O113" s="168"/>
      <c r="P113" s="168"/>
      <c r="Q113" s="168"/>
      <c r="R113" s="168"/>
      <c r="S113" s="168"/>
      <c r="T113" s="168"/>
      <c r="U113" s="168"/>
      <c r="V113" s="168"/>
      <c r="W113" s="168"/>
      <c r="X113" s="168"/>
      <c r="Y113" s="168"/>
      <c r="Z113" s="168"/>
      <c r="AA113" s="168"/>
      <c r="AB113" s="168"/>
      <c r="AC113" s="168"/>
      <c r="AD113" s="168"/>
      <c r="AE113" s="168"/>
      <c r="AF113" s="168"/>
      <c r="AG113" s="168"/>
      <c r="AH113" s="168"/>
      <c r="AI113" s="168"/>
      <c r="AJ113" s="168"/>
      <c r="AK113" s="168"/>
      <c r="AL113" s="168"/>
      <c r="AM113" s="168"/>
      <c r="AN113" s="168"/>
      <c r="AO113" s="168"/>
      <c r="AP113" s="168"/>
      <c r="AQ113" s="168"/>
      <c r="AR113" s="168"/>
      <c r="AS113" s="432"/>
      <c r="AT113" s="433"/>
      <c r="AU113" s="432"/>
    </row>
    <row r="114" spans="2:47" s="136" customFormat="1" ht="13.95" customHeight="1" x14ac:dyDescent="0.3">
      <c r="B114" s="434" t="str">
        <f>'Student Data'!A60</f>
        <v/>
      </c>
      <c r="C114" s="436" t="str">
        <f>IF('Student Data'!B60="","",'Student Data'!B60)</f>
        <v/>
      </c>
      <c r="D114" s="141">
        <v>1</v>
      </c>
      <c r="E114" s="168"/>
      <c r="F114" s="168"/>
      <c r="G114" s="168"/>
      <c r="H114" s="168"/>
      <c r="I114" s="168"/>
      <c r="J114" s="168"/>
      <c r="K114" s="168"/>
      <c r="L114" s="168"/>
      <c r="M114" s="168"/>
      <c r="N114" s="168"/>
      <c r="O114" s="168"/>
      <c r="P114" s="168"/>
      <c r="Q114" s="168"/>
      <c r="R114" s="168"/>
      <c r="S114" s="168"/>
      <c r="T114" s="168"/>
      <c r="U114" s="168"/>
      <c r="V114" s="168"/>
      <c r="W114" s="168"/>
      <c r="X114" s="168"/>
      <c r="Y114" s="168"/>
      <c r="Z114" s="168"/>
      <c r="AA114" s="168"/>
      <c r="AB114" s="168"/>
      <c r="AC114" s="168"/>
      <c r="AD114" s="168"/>
      <c r="AE114" s="168"/>
      <c r="AF114" s="168"/>
      <c r="AG114" s="168"/>
      <c r="AH114" s="168"/>
      <c r="AI114" s="168"/>
      <c r="AJ114" s="168"/>
      <c r="AK114" s="168"/>
      <c r="AL114" s="168"/>
      <c r="AM114" s="168"/>
      <c r="AN114" s="168"/>
      <c r="AO114" s="168"/>
      <c r="AP114" s="168"/>
      <c r="AQ114" s="168"/>
      <c r="AR114" s="168"/>
      <c r="AS114" s="431" t="str">
        <f t="shared" ref="AS114" si="116">IF(SUM(E114:AR114)=0,"",SUM(E114:AR114))</f>
        <v/>
      </c>
      <c r="AT114" s="433" t="str">
        <f t="shared" ref="AT114" si="117">IF(SUM(E115:AR115)=0,"",SUM(E115:AR115))</f>
        <v/>
      </c>
      <c r="AU114" s="431" t="str">
        <f t="shared" ref="AU114" si="118">IF(AT114="",IF(AS114="","",ROUND(AS114/2,0)),IF(AS114="",ROUND(AT114/2,0),ROUND(AT114/2+AS114/2,0)))</f>
        <v/>
      </c>
    </row>
    <row r="115" spans="2:47" s="136" customFormat="1" ht="13.95" customHeight="1" x14ac:dyDescent="0.3">
      <c r="B115" s="435"/>
      <c r="C115" s="437"/>
      <c r="D115" s="141">
        <v>2</v>
      </c>
      <c r="E115" s="168"/>
      <c r="F115" s="168"/>
      <c r="G115" s="168"/>
      <c r="H115" s="168"/>
      <c r="I115" s="168"/>
      <c r="J115" s="168"/>
      <c r="K115" s="168"/>
      <c r="L115" s="168"/>
      <c r="M115" s="168"/>
      <c r="N115" s="168"/>
      <c r="O115" s="168"/>
      <c r="P115" s="168"/>
      <c r="Q115" s="168"/>
      <c r="R115" s="168"/>
      <c r="S115" s="168"/>
      <c r="T115" s="168"/>
      <c r="U115" s="168"/>
      <c r="V115" s="168"/>
      <c r="W115" s="168"/>
      <c r="X115" s="168"/>
      <c r="Y115" s="168"/>
      <c r="Z115" s="168"/>
      <c r="AA115" s="168"/>
      <c r="AB115" s="168"/>
      <c r="AC115" s="168"/>
      <c r="AD115" s="168"/>
      <c r="AE115" s="168"/>
      <c r="AF115" s="168"/>
      <c r="AG115" s="168"/>
      <c r="AH115" s="168"/>
      <c r="AI115" s="168"/>
      <c r="AJ115" s="168"/>
      <c r="AK115" s="168"/>
      <c r="AL115" s="168"/>
      <c r="AM115" s="168"/>
      <c r="AN115" s="168"/>
      <c r="AO115" s="168"/>
      <c r="AP115" s="168"/>
      <c r="AQ115" s="168"/>
      <c r="AR115" s="168"/>
      <c r="AS115" s="432"/>
      <c r="AT115" s="433"/>
      <c r="AU115" s="432"/>
    </row>
    <row r="116" spans="2:47" s="136" customFormat="1" ht="13.95" customHeight="1" x14ac:dyDescent="0.3">
      <c r="B116" s="434" t="str">
        <f>'Student Data'!A61</f>
        <v/>
      </c>
      <c r="C116" s="436" t="str">
        <f>IF('Student Data'!B61="","",'Student Data'!B61)</f>
        <v/>
      </c>
      <c r="D116" s="141">
        <v>1</v>
      </c>
      <c r="E116" s="168"/>
      <c r="F116" s="168"/>
      <c r="G116" s="168"/>
      <c r="H116" s="168"/>
      <c r="I116" s="168"/>
      <c r="J116" s="168"/>
      <c r="K116" s="168"/>
      <c r="L116" s="168"/>
      <c r="M116" s="168"/>
      <c r="N116" s="168"/>
      <c r="O116" s="168"/>
      <c r="P116" s="168"/>
      <c r="Q116" s="168"/>
      <c r="R116" s="168"/>
      <c r="S116" s="168"/>
      <c r="T116" s="168"/>
      <c r="U116" s="168"/>
      <c r="V116" s="168"/>
      <c r="W116" s="168"/>
      <c r="X116" s="168"/>
      <c r="Y116" s="168"/>
      <c r="Z116" s="168"/>
      <c r="AA116" s="168"/>
      <c r="AB116" s="168"/>
      <c r="AC116" s="168"/>
      <c r="AD116" s="168"/>
      <c r="AE116" s="168"/>
      <c r="AF116" s="168"/>
      <c r="AG116" s="168"/>
      <c r="AH116" s="168"/>
      <c r="AI116" s="168"/>
      <c r="AJ116" s="168"/>
      <c r="AK116" s="168"/>
      <c r="AL116" s="168"/>
      <c r="AM116" s="168"/>
      <c r="AN116" s="168"/>
      <c r="AO116" s="168"/>
      <c r="AP116" s="168"/>
      <c r="AQ116" s="168"/>
      <c r="AR116" s="168"/>
      <c r="AS116" s="431" t="str">
        <f t="shared" ref="AS116" si="119">IF(SUM(E116:AR116)=0,"",SUM(E116:AR116))</f>
        <v/>
      </c>
      <c r="AT116" s="433" t="str">
        <f t="shared" ref="AT116" si="120">IF(SUM(E117:AR117)=0,"",SUM(E117:AR117))</f>
        <v/>
      </c>
      <c r="AU116" s="431" t="str">
        <f t="shared" ref="AU116" si="121">IF(AT116="",IF(AS116="","",ROUND(AS116/2,0)),IF(AS116="",ROUND(AT116/2,0),ROUND(AT116/2+AS116/2,0)))</f>
        <v/>
      </c>
    </row>
    <row r="117" spans="2:47" s="136" customFormat="1" ht="13.95" customHeight="1" x14ac:dyDescent="0.3">
      <c r="B117" s="435"/>
      <c r="C117" s="437"/>
      <c r="D117" s="141">
        <v>2</v>
      </c>
      <c r="E117" s="168"/>
      <c r="F117" s="168"/>
      <c r="G117" s="168"/>
      <c r="H117" s="168"/>
      <c r="I117" s="168"/>
      <c r="J117" s="168"/>
      <c r="K117" s="168"/>
      <c r="L117" s="168"/>
      <c r="M117" s="168"/>
      <c r="N117" s="168"/>
      <c r="O117" s="168"/>
      <c r="P117" s="168"/>
      <c r="Q117" s="168"/>
      <c r="R117" s="168"/>
      <c r="S117" s="168"/>
      <c r="T117" s="168"/>
      <c r="U117" s="168"/>
      <c r="V117" s="168"/>
      <c r="W117" s="168"/>
      <c r="X117" s="168"/>
      <c r="Y117" s="168"/>
      <c r="Z117" s="168"/>
      <c r="AA117" s="168"/>
      <c r="AB117" s="168"/>
      <c r="AC117" s="168"/>
      <c r="AD117" s="168"/>
      <c r="AE117" s="168"/>
      <c r="AF117" s="168"/>
      <c r="AG117" s="168"/>
      <c r="AH117" s="168"/>
      <c r="AI117" s="168"/>
      <c r="AJ117" s="168"/>
      <c r="AK117" s="168"/>
      <c r="AL117" s="168"/>
      <c r="AM117" s="168"/>
      <c r="AN117" s="168"/>
      <c r="AO117" s="168"/>
      <c r="AP117" s="168"/>
      <c r="AQ117" s="168"/>
      <c r="AR117" s="168"/>
      <c r="AS117" s="432"/>
      <c r="AT117" s="433"/>
      <c r="AU117" s="432"/>
    </row>
    <row r="118" spans="2:47" s="136" customFormat="1" ht="13.95" customHeight="1" x14ac:dyDescent="0.3">
      <c r="B118" s="434" t="str">
        <f>'Student Data'!A62</f>
        <v/>
      </c>
      <c r="C118" s="436" t="str">
        <f>IF('Student Data'!B62="","",'Student Data'!B62)</f>
        <v/>
      </c>
      <c r="D118" s="141">
        <v>1</v>
      </c>
      <c r="E118" s="168"/>
      <c r="F118" s="168"/>
      <c r="G118" s="168"/>
      <c r="H118" s="168"/>
      <c r="I118" s="168"/>
      <c r="J118" s="168"/>
      <c r="K118" s="168"/>
      <c r="L118" s="168"/>
      <c r="M118" s="168"/>
      <c r="N118" s="168"/>
      <c r="O118" s="168"/>
      <c r="P118" s="168"/>
      <c r="Q118" s="168"/>
      <c r="R118" s="168"/>
      <c r="S118" s="168"/>
      <c r="T118" s="168"/>
      <c r="U118" s="168"/>
      <c r="V118" s="168"/>
      <c r="W118" s="168"/>
      <c r="X118" s="168"/>
      <c r="Y118" s="168"/>
      <c r="Z118" s="168"/>
      <c r="AA118" s="168"/>
      <c r="AB118" s="168"/>
      <c r="AC118" s="168"/>
      <c r="AD118" s="168"/>
      <c r="AE118" s="168"/>
      <c r="AF118" s="168"/>
      <c r="AG118" s="168"/>
      <c r="AH118" s="168"/>
      <c r="AI118" s="168"/>
      <c r="AJ118" s="168"/>
      <c r="AK118" s="168"/>
      <c r="AL118" s="168"/>
      <c r="AM118" s="168"/>
      <c r="AN118" s="168"/>
      <c r="AO118" s="168"/>
      <c r="AP118" s="168"/>
      <c r="AQ118" s="168"/>
      <c r="AR118" s="168"/>
      <c r="AS118" s="431" t="str">
        <f t="shared" ref="AS118" si="122">IF(SUM(E118:AR118)=0,"",SUM(E118:AR118))</f>
        <v/>
      </c>
      <c r="AT118" s="433" t="str">
        <f t="shared" ref="AT118" si="123">IF(SUM(E119:AR119)=0,"",SUM(E119:AR119))</f>
        <v/>
      </c>
      <c r="AU118" s="431" t="str">
        <f t="shared" ref="AU118" si="124">IF(AT118="",IF(AS118="","",ROUND(AS118/2,0)),IF(AS118="",ROUND(AT118/2,0),ROUND(AT118/2+AS118/2,0)))</f>
        <v/>
      </c>
    </row>
    <row r="119" spans="2:47" s="136" customFormat="1" ht="13.95" customHeight="1" x14ac:dyDescent="0.3">
      <c r="B119" s="435"/>
      <c r="C119" s="437"/>
      <c r="D119" s="141">
        <v>2</v>
      </c>
      <c r="E119" s="168"/>
      <c r="F119" s="168"/>
      <c r="G119" s="168"/>
      <c r="H119" s="168"/>
      <c r="I119" s="168"/>
      <c r="J119" s="168"/>
      <c r="K119" s="168"/>
      <c r="L119" s="168"/>
      <c r="M119" s="168"/>
      <c r="N119" s="168"/>
      <c r="O119" s="168"/>
      <c r="P119" s="168"/>
      <c r="Q119" s="168"/>
      <c r="R119" s="168"/>
      <c r="S119" s="168"/>
      <c r="T119" s="168"/>
      <c r="U119" s="168"/>
      <c r="V119" s="168"/>
      <c r="W119" s="168"/>
      <c r="X119" s="168"/>
      <c r="Y119" s="168"/>
      <c r="Z119" s="168"/>
      <c r="AA119" s="168"/>
      <c r="AB119" s="168"/>
      <c r="AC119" s="168"/>
      <c r="AD119" s="168"/>
      <c r="AE119" s="168"/>
      <c r="AF119" s="168"/>
      <c r="AG119" s="168"/>
      <c r="AH119" s="168"/>
      <c r="AI119" s="168"/>
      <c r="AJ119" s="168"/>
      <c r="AK119" s="168"/>
      <c r="AL119" s="168"/>
      <c r="AM119" s="168"/>
      <c r="AN119" s="168"/>
      <c r="AO119" s="168"/>
      <c r="AP119" s="168"/>
      <c r="AQ119" s="168"/>
      <c r="AR119" s="168"/>
      <c r="AS119" s="432"/>
      <c r="AT119" s="433"/>
      <c r="AU119" s="432"/>
    </row>
    <row r="120" spans="2:47" s="136" customFormat="1" ht="13.95" customHeight="1" x14ac:dyDescent="0.3">
      <c r="B120" s="434" t="str">
        <f>'Student Data'!A63</f>
        <v/>
      </c>
      <c r="C120" s="436" t="str">
        <f>IF('Student Data'!B63="","",'Student Data'!B63)</f>
        <v/>
      </c>
      <c r="D120" s="141">
        <v>1</v>
      </c>
      <c r="E120" s="168"/>
      <c r="F120" s="168"/>
      <c r="G120" s="168"/>
      <c r="H120" s="168"/>
      <c r="I120" s="168"/>
      <c r="J120" s="168"/>
      <c r="K120" s="168"/>
      <c r="L120" s="168"/>
      <c r="M120" s="168"/>
      <c r="N120" s="168"/>
      <c r="O120" s="168"/>
      <c r="P120" s="168"/>
      <c r="Q120" s="168"/>
      <c r="R120" s="168"/>
      <c r="S120" s="168"/>
      <c r="T120" s="168"/>
      <c r="U120" s="168"/>
      <c r="V120" s="168"/>
      <c r="W120" s="168"/>
      <c r="X120" s="168"/>
      <c r="Y120" s="168"/>
      <c r="Z120" s="168"/>
      <c r="AA120" s="168"/>
      <c r="AB120" s="168"/>
      <c r="AC120" s="168"/>
      <c r="AD120" s="168"/>
      <c r="AE120" s="168"/>
      <c r="AF120" s="168"/>
      <c r="AG120" s="168"/>
      <c r="AH120" s="168"/>
      <c r="AI120" s="168"/>
      <c r="AJ120" s="168"/>
      <c r="AK120" s="168"/>
      <c r="AL120" s="168"/>
      <c r="AM120" s="168"/>
      <c r="AN120" s="168"/>
      <c r="AO120" s="168"/>
      <c r="AP120" s="168"/>
      <c r="AQ120" s="168"/>
      <c r="AR120" s="168"/>
      <c r="AS120" s="431" t="str">
        <f t="shared" ref="AS120" si="125">IF(SUM(E120:AR120)=0,"",SUM(E120:AR120))</f>
        <v/>
      </c>
      <c r="AT120" s="433" t="str">
        <f t="shared" ref="AT120" si="126">IF(SUM(E121:AR121)=0,"",SUM(E121:AR121))</f>
        <v/>
      </c>
      <c r="AU120" s="431" t="str">
        <f t="shared" ref="AU120" si="127">IF(AT120="",IF(AS120="","",ROUND(AS120/2,0)),IF(AS120="",ROUND(AT120/2,0),ROUND(AT120/2+AS120/2,0)))</f>
        <v/>
      </c>
    </row>
    <row r="121" spans="2:47" s="136" customFormat="1" ht="13.95" customHeight="1" x14ac:dyDescent="0.3">
      <c r="B121" s="435"/>
      <c r="C121" s="437"/>
      <c r="D121" s="141">
        <v>2</v>
      </c>
      <c r="E121" s="168"/>
      <c r="F121" s="168"/>
      <c r="G121" s="168"/>
      <c r="H121" s="168"/>
      <c r="I121" s="168"/>
      <c r="J121" s="168"/>
      <c r="K121" s="168"/>
      <c r="L121" s="168"/>
      <c r="M121" s="168"/>
      <c r="N121" s="168"/>
      <c r="O121" s="168"/>
      <c r="P121" s="168"/>
      <c r="Q121" s="168"/>
      <c r="R121" s="168"/>
      <c r="S121" s="168"/>
      <c r="T121" s="168"/>
      <c r="U121" s="168"/>
      <c r="V121" s="168"/>
      <c r="W121" s="168"/>
      <c r="X121" s="168"/>
      <c r="Y121" s="168"/>
      <c r="Z121" s="168"/>
      <c r="AA121" s="168"/>
      <c r="AB121" s="168"/>
      <c r="AC121" s="168"/>
      <c r="AD121" s="168"/>
      <c r="AE121" s="168"/>
      <c r="AF121" s="168"/>
      <c r="AG121" s="168"/>
      <c r="AH121" s="168"/>
      <c r="AI121" s="168"/>
      <c r="AJ121" s="168"/>
      <c r="AK121" s="168"/>
      <c r="AL121" s="168"/>
      <c r="AM121" s="168"/>
      <c r="AN121" s="168"/>
      <c r="AO121" s="168"/>
      <c r="AP121" s="168"/>
      <c r="AQ121" s="168"/>
      <c r="AR121" s="168"/>
      <c r="AS121" s="432"/>
      <c r="AT121" s="433"/>
      <c r="AU121" s="432"/>
    </row>
    <row r="122" spans="2:47" s="136" customFormat="1" ht="13.95" customHeight="1" x14ac:dyDescent="0.3">
      <c r="B122" s="434" t="str">
        <f>'Student Data'!A64</f>
        <v/>
      </c>
      <c r="C122" s="436" t="str">
        <f>IF('Student Data'!B64="","",'Student Data'!B64)</f>
        <v/>
      </c>
      <c r="D122" s="141">
        <v>1</v>
      </c>
      <c r="E122" s="168"/>
      <c r="F122" s="168"/>
      <c r="G122" s="168"/>
      <c r="H122" s="168"/>
      <c r="I122" s="168"/>
      <c r="J122" s="168"/>
      <c r="K122" s="168"/>
      <c r="L122" s="168"/>
      <c r="M122" s="168"/>
      <c r="N122" s="168"/>
      <c r="O122" s="168"/>
      <c r="P122" s="168"/>
      <c r="Q122" s="168"/>
      <c r="R122" s="168"/>
      <c r="S122" s="168"/>
      <c r="T122" s="168"/>
      <c r="U122" s="168"/>
      <c r="V122" s="168"/>
      <c r="W122" s="168"/>
      <c r="X122" s="168"/>
      <c r="Y122" s="168"/>
      <c r="Z122" s="168"/>
      <c r="AA122" s="168"/>
      <c r="AB122" s="168"/>
      <c r="AC122" s="168"/>
      <c r="AD122" s="168"/>
      <c r="AE122" s="168"/>
      <c r="AF122" s="168"/>
      <c r="AG122" s="168"/>
      <c r="AH122" s="168"/>
      <c r="AI122" s="168"/>
      <c r="AJ122" s="168"/>
      <c r="AK122" s="168"/>
      <c r="AL122" s="168"/>
      <c r="AM122" s="168"/>
      <c r="AN122" s="168"/>
      <c r="AO122" s="168"/>
      <c r="AP122" s="168"/>
      <c r="AQ122" s="168"/>
      <c r="AR122" s="168"/>
      <c r="AS122" s="431" t="str">
        <f t="shared" ref="AS122" si="128">IF(SUM(E122:AR122)=0,"",SUM(E122:AR122))</f>
        <v/>
      </c>
      <c r="AT122" s="433" t="str">
        <f t="shared" ref="AT122" si="129">IF(SUM(E123:AR123)=0,"",SUM(E123:AR123))</f>
        <v/>
      </c>
      <c r="AU122" s="431" t="str">
        <f t="shared" ref="AU122" si="130">IF(AT122="",IF(AS122="","",ROUND(AS122/2,0)),IF(AS122="",ROUND(AT122/2,0),ROUND(AT122/2+AS122/2,0)))</f>
        <v/>
      </c>
    </row>
    <row r="123" spans="2:47" s="136" customFormat="1" ht="13.95" customHeight="1" x14ac:dyDescent="0.3">
      <c r="B123" s="435"/>
      <c r="C123" s="437"/>
      <c r="D123" s="141">
        <v>2</v>
      </c>
      <c r="E123" s="168"/>
      <c r="F123" s="168"/>
      <c r="G123" s="168"/>
      <c r="H123" s="168"/>
      <c r="I123" s="168"/>
      <c r="J123" s="168"/>
      <c r="K123" s="168"/>
      <c r="L123" s="168"/>
      <c r="M123" s="168"/>
      <c r="N123" s="168"/>
      <c r="O123" s="168"/>
      <c r="P123" s="168"/>
      <c r="Q123" s="168"/>
      <c r="R123" s="168"/>
      <c r="S123" s="168"/>
      <c r="T123" s="168"/>
      <c r="U123" s="168"/>
      <c r="V123" s="168"/>
      <c r="W123" s="168"/>
      <c r="X123" s="168"/>
      <c r="Y123" s="168"/>
      <c r="Z123" s="168"/>
      <c r="AA123" s="168"/>
      <c r="AB123" s="168"/>
      <c r="AC123" s="168"/>
      <c r="AD123" s="168"/>
      <c r="AE123" s="168"/>
      <c r="AF123" s="168"/>
      <c r="AG123" s="168"/>
      <c r="AH123" s="168"/>
      <c r="AI123" s="168"/>
      <c r="AJ123" s="168"/>
      <c r="AK123" s="168"/>
      <c r="AL123" s="168"/>
      <c r="AM123" s="168"/>
      <c r="AN123" s="168"/>
      <c r="AO123" s="168"/>
      <c r="AP123" s="168"/>
      <c r="AQ123" s="168"/>
      <c r="AR123" s="168"/>
      <c r="AS123" s="432"/>
      <c r="AT123" s="433"/>
      <c r="AU123" s="432"/>
    </row>
    <row r="124" spans="2:47" s="136" customFormat="1" ht="13.95" customHeight="1" x14ac:dyDescent="0.3">
      <c r="B124" s="434" t="str">
        <f>'Student Data'!A65</f>
        <v/>
      </c>
      <c r="C124" s="436" t="str">
        <f>IF('Student Data'!B65="","",'Student Data'!B65)</f>
        <v/>
      </c>
      <c r="D124" s="141">
        <v>1</v>
      </c>
      <c r="E124" s="168"/>
      <c r="F124" s="168"/>
      <c r="G124" s="168"/>
      <c r="H124" s="168"/>
      <c r="I124" s="168"/>
      <c r="J124" s="168"/>
      <c r="K124" s="168"/>
      <c r="L124" s="168"/>
      <c r="M124" s="168"/>
      <c r="N124" s="168"/>
      <c r="O124" s="168"/>
      <c r="P124" s="168"/>
      <c r="Q124" s="168"/>
      <c r="R124" s="168"/>
      <c r="S124" s="168"/>
      <c r="T124" s="168"/>
      <c r="U124" s="168"/>
      <c r="V124" s="168"/>
      <c r="W124" s="168"/>
      <c r="X124" s="168"/>
      <c r="Y124" s="168"/>
      <c r="Z124" s="168"/>
      <c r="AA124" s="168"/>
      <c r="AB124" s="168"/>
      <c r="AC124" s="168"/>
      <c r="AD124" s="168"/>
      <c r="AE124" s="168"/>
      <c r="AF124" s="168"/>
      <c r="AG124" s="168"/>
      <c r="AH124" s="168"/>
      <c r="AI124" s="168"/>
      <c r="AJ124" s="168"/>
      <c r="AK124" s="168"/>
      <c r="AL124" s="168"/>
      <c r="AM124" s="168"/>
      <c r="AN124" s="168"/>
      <c r="AO124" s="168"/>
      <c r="AP124" s="168"/>
      <c r="AQ124" s="168"/>
      <c r="AR124" s="168"/>
      <c r="AS124" s="431" t="str">
        <f t="shared" ref="AS124" si="131">IF(SUM(E124:AR124)=0,"",SUM(E124:AR124))</f>
        <v/>
      </c>
      <c r="AT124" s="433" t="str">
        <f t="shared" ref="AT124" si="132">IF(SUM(E125:AR125)=0,"",SUM(E125:AR125))</f>
        <v/>
      </c>
      <c r="AU124" s="431" t="str">
        <f t="shared" ref="AU124" si="133">IF(AT124="",IF(AS124="","",ROUND(AS124/2,0)),IF(AS124="",ROUND(AT124/2,0),ROUND(AT124/2+AS124/2,0)))</f>
        <v/>
      </c>
    </row>
    <row r="125" spans="2:47" s="136" customFormat="1" ht="13.95" customHeight="1" x14ac:dyDescent="0.3">
      <c r="B125" s="435"/>
      <c r="C125" s="437"/>
      <c r="D125" s="141">
        <v>2</v>
      </c>
      <c r="E125" s="168"/>
      <c r="F125" s="168"/>
      <c r="G125" s="168"/>
      <c r="H125" s="168"/>
      <c r="I125" s="168"/>
      <c r="J125" s="168"/>
      <c r="K125" s="168"/>
      <c r="L125" s="168"/>
      <c r="M125" s="168"/>
      <c r="N125" s="168"/>
      <c r="O125" s="168"/>
      <c r="P125" s="168"/>
      <c r="Q125" s="168"/>
      <c r="R125" s="168"/>
      <c r="S125" s="168"/>
      <c r="T125" s="168"/>
      <c r="U125" s="168"/>
      <c r="V125" s="168"/>
      <c r="W125" s="168"/>
      <c r="X125" s="168"/>
      <c r="Y125" s="168"/>
      <c r="Z125" s="168"/>
      <c r="AA125" s="168"/>
      <c r="AB125" s="168"/>
      <c r="AC125" s="168"/>
      <c r="AD125" s="168"/>
      <c r="AE125" s="168"/>
      <c r="AF125" s="168"/>
      <c r="AG125" s="168"/>
      <c r="AH125" s="168"/>
      <c r="AI125" s="168"/>
      <c r="AJ125" s="168"/>
      <c r="AK125" s="168"/>
      <c r="AL125" s="168"/>
      <c r="AM125" s="168"/>
      <c r="AN125" s="168"/>
      <c r="AO125" s="168"/>
      <c r="AP125" s="168"/>
      <c r="AQ125" s="168"/>
      <c r="AR125" s="168"/>
      <c r="AS125" s="432"/>
      <c r="AT125" s="433"/>
      <c r="AU125" s="432"/>
    </row>
    <row r="126" spans="2:47" s="136" customFormat="1" ht="13.95" customHeight="1" x14ac:dyDescent="0.3">
      <c r="B126" s="434" t="str">
        <f>'Student Data'!A66</f>
        <v/>
      </c>
      <c r="C126" s="436" t="str">
        <f>IF('Student Data'!B66="","",'Student Data'!B66)</f>
        <v/>
      </c>
      <c r="D126" s="141">
        <v>1</v>
      </c>
      <c r="E126" s="168"/>
      <c r="F126" s="168"/>
      <c r="G126" s="168"/>
      <c r="H126" s="168"/>
      <c r="I126" s="168"/>
      <c r="J126" s="168"/>
      <c r="K126" s="168"/>
      <c r="L126" s="168"/>
      <c r="M126" s="168"/>
      <c r="N126" s="168"/>
      <c r="O126" s="168"/>
      <c r="P126" s="168"/>
      <c r="Q126" s="168"/>
      <c r="R126" s="168"/>
      <c r="S126" s="168"/>
      <c r="T126" s="168"/>
      <c r="U126" s="168"/>
      <c r="V126" s="168"/>
      <c r="W126" s="168"/>
      <c r="X126" s="168"/>
      <c r="Y126" s="168"/>
      <c r="Z126" s="168"/>
      <c r="AA126" s="168"/>
      <c r="AB126" s="168"/>
      <c r="AC126" s="168"/>
      <c r="AD126" s="168"/>
      <c r="AE126" s="168"/>
      <c r="AF126" s="168"/>
      <c r="AG126" s="168"/>
      <c r="AH126" s="168"/>
      <c r="AI126" s="168"/>
      <c r="AJ126" s="168"/>
      <c r="AK126" s="168"/>
      <c r="AL126" s="168"/>
      <c r="AM126" s="168"/>
      <c r="AN126" s="168"/>
      <c r="AO126" s="168"/>
      <c r="AP126" s="168"/>
      <c r="AQ126" s="168"/>
      <c r="AR126" s="168"/>
      <c r="AS126" s="431" t="str">
        <f t="shared" ref="AS126" si="134">IF(SUM(E126:AR126)=0,"",SUM(E126:AR126))</f>
        <v/>
      </c>
      <c r="AT126" s="433" t="str">
        <f t="shared" ref="AT126" si="135">IF(SUM(E127:AR127)=0,"",SUM(E127:AR127))</f>
        <v/>
      </c>
      <c r="AU126" s="431" t="str">
        <f t="shared" ref="AU126" si="136">IF(AT126="",IF(AS126="","",ROUND(AS126/2,0)),IF(AS126="",ROUND(AT126/2,0),ROUND(AT126/2+AS126/2,0)))</f>
        <v/>
      </c>
    </row>
    <row r="127" spans="2:47" s="136" customFormat="1" ht="13.95" customHeight="1" x14ac:dyDescent="0.3">
      <c r="B127" s="435"/>
      <c r="C127" s="437"/>
      <c r="D127" s="141">
        <v>2</v>
      </c>
      <c r="E127" s="168"/>
      <c r="F127" s="168"/>
      <c r="G127" s="168"/>
      <c r="H127" s="168"/>
      <c r="I127" s="168"/>
      <c r="J127" s="168"/>
      <c r="K127" s="168"/>
      <c r="L127" s="168"/>
      <c r="M127" s="168"/>
      <c r="N127" s="168"/>
      <c r="O127" s="168"/>
      <c r="P127" s="168"/>
      <c r="Q127" s="168"/>
      <c r="R127" s="168"/>
      <c r="S127" s="168"/>
      <c r="T127" s="168"/>
      <c r="U127" s="168"/>
      <c r="V127" s="168"/>
      <c r="W127" s="168"/>
      <c r="X127" s="168"/>
      <c r="Y127" s="168"/>
      <c r="Z127" s="168"/>
      <c r="AA127" s="168"/>
      <c r="AB127" s="168"/>
      <c r="AC127" s="168"/>
      <c r="AD127" s="168"/>
      <c r="AE127" s="168"/>
      <c r="AF127" s="168"/>
      <c r="AG127" s="168"/>
      <c r="AH127" s="168"/>
      <c r="AI127" s="168"/>
      <c r="AJ127" s="168"/>
      <c r="AK127" s="168"/>
      <c r="AL127" s="168"/>
      <c r="AM127" s="168"/>
      <c r="AN127" s="168"/>
      <c r="AO127" s="168"/>
      <c r="AP127" s="168"/>
      <c r="AQ127" s="168"/>
      <c r="AR127" s="168"/>
      <c r="AS127" s="432"/>
      <c r="AT127" s="433"/>
      <c r="AU127" s="432"/>
    </row>
    <row r="128" spans="2:47" s="136" customFormat="1" ht="13.95" customHeight="1" x14ac:dyDescent="0.3">
      <c r="B128" s="434" t="str">
        <f>'Student Data'!A67</f>
        <v/>
      </c>
      <c r="C128" s="436" t="str">
        <f>IF('Student Data'!B67="","",'Student Data'!B67)</f>
        <v/>
      </c>
      <c r="D128" s="141">
        <v>1</v>
      </c>
      <c r="E128" s="168"/>
      <c r="F128" s="168"/>
      <c r="G128" s="168"/>
      <c r="H128" s="168"/>
      <c r="I128" s="168"/>
      <c r="J128" s="168"/>
      <c r="K128" s="168"/>
      <c r="L128" s="168"/>
      <c r="M128" s="168"/>
      <c r="N128" s="168"/>
      <c r="O128" s="168"/>
      <c r="P128" s="168"/>
      <c r="Q128" s="168"/>
      <c r="R128" s="168"/>
      <c r="S128" s="168"/>
      <c r="T128" s="168"/>
      <c r="U128" s="168"/>
      <c r="V128" s="168"/>
      <c r="W128" s="168"/>
      <c r="X128" s="168"/>
      <c r="Y128" s="168"/>
      <c r="Z128" s="168"/>
      <c r="AA128" s="168"/>
      <c r="AB128" s="168"/>
      <c r="AC128" s="168"/>
      <c r="AD128" s="168"/>
      <c r="AE128" s="168"/>
      <c r="AF128" s="168"/>
      <c r="AG128" s="168"/>
      <c r="AH128" s="168"/>
      <c r="AI128" s="168"/>
      <c r="AJ128" s="168"/>
      <c r="AK128" s="168"/>
      <c r="AL128" s="168"/>
      <c r="AM128" s="168"/>
      <c r="AN128" s="168"/>
      <c r="AO128" s="168"/>
      <c r="AP128" s="168"/>
      <c r="AQ128" s="168"/>
      <c r="AR128" s="168"/>
      <c r="AS128" s="431" t="str">
        <f t="shared" ref="AS128" si="137">IF(SUM(E128:AR128)=0,"",SUM(E128:AR128))</f>
        <v/>
      </c>
      <c r="AT128" s="433" t="str">
        <f t="shared" ref="AT128" si="138">IF(SUM(E129:AR129)=0,"",SUM(E129:AR129))</f>
        <v/>
      </c>
      <c r="AU128" s="431" t="str">
        <f t="shared" ref="AU128" si="139">IF(AT128="",IF(AS128="","",ROUND(AS128/2,0)),IF(AS128="",ROUND(AT128/2,0),ROUND(AT128/2+AS128/2,0)))</f>
        <v/>
      </c>
    </row>
    <row r="129" spans="2:47" s="136" customFormat="1" ht="13.95" customHeight="1" x14ac:dyDescent="0.3">
      <c r="B129" s="435"/>
      <c r="C129" s="437"/>
      <c r="D129" s="141">
        <v>2</v>
      </c>
      <c r="E129" s="168"/>
      <c r="F129" s="168"/>
      <c r="G129" s="168"/>
      <c r="H129" s="168"/>
      <c r="I129" s="168"/>
      <c r="J129" s="168"/>
      <c r="K129" s="168"/>
      <c r="L129" s="168"/>
      <c r="M129" s="168"/>
      <c r="N129" s="168"/>
      <c r="O129" s="168"/>
      <c r="P129" s="168"/>
      <c r="Q129" s="168"/>
      <c r="R129" s="168"/>
      <c r="S129" s="168"/>
      <c r="T129" s="168"/>
      <c r="U129" s="168"/>
      <c r="V129" s="168"/>
      <c r="W129" s="168"/>
      <c r="X129" s="168"/>
      <c r="Y129" s="168"/>
      <c r="Z129" s="168"/>
      <c r="AA129" s="168"/>
      <c r="AB129" s="168"/>
      <c r="AC129" s="168"/>
      <c r="AD129" s="168"/>
      <c r="AE129" s="168"/>
      <c r="AF129" s="168"/>
      <c r="AG129" s="168"/>
      <c r="AH129" s="168"/>
      <c r="AI129" s="168"/>
      <c r="AJ129" s="168"/>
      <c r="AK129" s="168"/>
      <c r="AL129" s="168"/>
      <c r="AM129" s="168"/>
      <c r="AN129" s="168"/>
      <c r="AO129" s="168"/>
      <c r="AP129" s="168"/>
      <c r="AQ129" s="168"/>
      <c r="AR129" s="168"/>
      <c r="AS129" s="432"/>
      <c r="AT129" s="433"/>
      <c r="AU129" s="432"/>
    </row>
    <row r="130" spans="2:47" s="136" customFormat="1" ht="13.95" customHeight="1" x14ac:dyDescent="0.3">
      <c r="B130" s="434" t="str">
        <f>'Student Data'!A68</f>
        <v/>
      </c>
      <c r="C130" s="436" t="str">
        <f>IF('Student Data'!B68="","",'Student Data'!B68)</f>
        <v/>
      </c>
      <c r="D130" s="141">
        <v>1</v>
      </c>
      <c r="E130" s="168"/>
      <c r="F130" s="168"/>
      <c r="G130" s="168"/>
      <c r="H130" s="168"/>
      <c r="I130" s="168"/>
      <c r="J130" s="168"/>
      <c r="K130" s="168"/>
      <c r="L130" s="168"/>
      <c r="M130" s="168"/>
      <c r="N130" s="168"/>
      <c r="O130" s="168"/>
      <c r="P130" s="168"/>
      <c r="Q130" s="168"/>
      <c r="R130" s="168"/>
      <c r="S130" s="168"/>
      <c r="T130" s="168"/>
      <c r="U130" s="168"/>
      <c r="V130" s="168"/>
      <c r="W130" s="168"/>
      <c r="X130" s="168"/>
      <c r="Y130" s="168"/>
      <c r="Z130" s="168"/>
      <c r="AA130" s="168"/>
      <c r="AB130" s="168"/>
      <c r="AC130" s="168"/>
      <c r="AD130" s="168"/>
      <c r="AE130" s="168"/>
      <c r="AF130" s="168"/>
      <c r="AG130" s="168"/>
      <c r="AH130" s="168"/>
      <c r="AI130" s="168"/>
      <c r="AJ130" s="168"/>
      <c r="AK130" s="168"/>
      <c r="AL130" s="168"/>
      <c r="AM130" s="168"/>
      <c r="AN130" s="168"/>
      <c r="AO130" s="168"/>
      <c r="AP130" s="168"/>
      <c r="AQ130" s="168"/>
      <c r="AR130" s="168"/>
      <c r="AS130" s="431" t="str">
        <f t="shared" ref="AS130" si="140">IF(SUM(E130:AR130)=0,"",SUM(E130:AR130))</f>
        <v/>
      </c>
      <c r="AT130" s="433" t="str">
        <f t="shared" ref="AT130" si="141">IF(SUM(E131:AR131)=0,"",SUM(E131:AR131))</f>
        <v/>
      </c>
      <c r="AU130" s="431" t="str">
        <f t="shared" ref="AU130" si="142">IF(AT130="",IF(AS130="","",ROUND(AS130/2,0)),IF(AS130="",ROUND(AT130/2,0),ROUND(AT130/2+AS130/2,0)))</f>
        <v/>
      </c>
    </row>
    <row r="131" spans="2:47" s="136" customFormat="1" ht="13.95" customHeight="1" x14ac:dyDescent="0.3">
      <c r="B131" s="435"/>
      <c r="C131" s="437"/>
      <c r="D131" s="141">
        <v>2</v>
      </c>
      <c r="E131" s="168"/>
      <c r="F131" s="168"/>
      <c r="G131" s="168"/>
      <c r="H131" s="168"/>
      <c r="I131" s="168"/>
      <c r="J131" s="168"/>
      <c r="K131" s="168"/>
      <c r="L131" s="168"/>
      <c r="M131" s="168"/>
      <c r="N131" s="168"/>
      <c r="O131" s="168"/>
      <c r="P131" s="168"/>
      <c r="Q131" s="168"/>
      <c r="R131" s="168"/>
      <c r="S131" s="168"/>
      <c r="T131" s="168"/>
      <c r="U131" s="168"/>
      <c r="V131" s="168"/>
      <c r="W131" s="168"/>
      <c r="X131" s="168"/>
      <c r="Y131" s="168"/>
      <c r="Z131" s="168"/>
      <c r="AA131" s="168"/>
      <c r="AB131" s="168"/>
      <c r="AC131" s="168"/>
      <c r="AD131" s="168"/>
      <c r="AE131" s="168"/>
      <c r="AF131" s="168"/>
      <c r="AG131" s="168"/>
      <c r="AH131" s="168"/>
      <c r="AI131" s="168"/>
      <c r="AJ131" s="168"/>
      <c r="AK131" s="168"/>
      <c r="AL131" s="168"/>
      <c r="AM131" s="168"/>
      <c r="AN131" s="168"/>
      <c r="AO131" s="168"/>
      <c r="AP131" s="168"/>
      <c r="AQ131" s="168"/>
      <c r="AR131" s="168"/>
      <c r="AS131" s="432"/>
      <c r="AT131" s="433"/>
      <c r="AU131" s="432"/>
    </row>
    <row r="132" spans="2:47" s="136" customFormat="1" ht="13.95" customHeight="1" x14ac:dyDescent="0.3">
      <c r="B132" s="434" t="str">
        <f>'Student Data'!A69</f>
        <v/>
      </c>
      <c r="C132" s="436" t="str">
        <f>IF('Student Data'!B69="","",'Student Data'!B69)</f>
        <v/>
      </c>
      <c r="D132" s="141">
        <v>1</v>
      </c>
      <c r="E132" s="168"/>
      <c r="F132" s="168"/>
      <c r="G132" s="168"/>
      <c r="H132" s="168"/>
      <c r="I132" s="168"/>
      <c r="J132" s="168"/>
      <c r="K132" s="168"/>
      <c r="L132" s="168"/>
      <c r="M132" s="168"/>
      <c r="N132" s="168"/>
      <c r="O132" s="168"/>
      <c r="P132" s="168"/>
      <c r="Q132" s="168"/>
      <c r="R132" s="168"/>
      <c r="S132" s="168"/>
      <c r="T132" s="168"/>
      <c r="U132" s="168"/>
      <c r="V132" s="168"/>
      <c r="W132" s="168"/>
      <c r="X132" s="168"/>
      <c r="Y132" s="168"/>
      <c r="Z132" s="168"/>
      <c r="AA132" s="168"/>
      <c r="AB132" s="168"/>
      <c r="AC132" s="168"/>
      <c r="AD132" s="168"/>
      <c r="AE132" s="168"/>
      <c r="AF132" s="168"/>
      <c r="AG132" s="168"/>
      <c r="AH132" s="168"/>
      <c r="AI132" s="168"/>
      <c r="AJ132" s="168"/>
      <c r="AK132" s="168"/>
      <c r="AL132" s="168"/>
      <c r="AM132" s="168"/>
      <c r="AN132" s="168"/>
      <c r="AO132" s="168"/>
      <c r="AP132" s="168"/>
      <c r="AQ132" s="168"/>
      <c r="AR132" s="168"/>
      <c r="AS132" s="431" t="str">
        <f t="shared" ref="AS132" si="143">IF(SUM(E132:AR132)=0,"",SUM(E132:AR132))</f>
        <v/>
      </c>
      <c r="AT132" s="433" t="str">
        <f t="shared" ref="AT132" si="144">IF(SUM(E133:AR133)=0,"",SUM(E133:AR133))</f>
        <v/>
      </c>
      <c r="AU132" s="431" t="str">
        <f t="shared" ref="AU132" si="145">IF(AT132="",IF(AS132="","",ROUND(AS132/2,0)),IF(AS132="",ROUND(AT132/2,0),ROUND(AT132/2+AS132/2,0)))</f>
        <v/>
      </c>
    </row>
    <row r="133" spans="2:47" s="136" customFormat="1" ht="13.95" customHeight="1" x14ac:dyDescent="0.3">
      <c r="B133" s="435"/>
      <c r="C133" s="437"/>
      <c r="D133" s="141">
        <v>2</v>
      </c>
      <c r="E133" s="168"/>
      <c r="F133" s="168"/>
      <c r="G133" s="168"/>
      <c r="H133" s="168"/>
      <c r="I133" s="168"/>
      <c r="J133" s="168"/>
      <c r="K133" s="168"/>
      <c r="L133" s="168"/>
      <c r="M133" s="168"/>
      <c r="N133" s="168"/>
      <c r="O133" s="168"/>
      <c r="P133" s="168"/>
      <c r="Q133" s="168"/>
      <c r="R133" s="168"/>
      <c r="S133" s="168"/>
      <c r="T133" s="168"/>
      <c r="U133" s="168"/>
      <c r="V133" s="168"/>
      <c r="W133" s="168"/>
      <c r="X133" s="168"/>
      <c r="Y133" s="168"/>
      <c r="Z133" s="168"/>
      <c r="AA133" s="168"/>
      <c r="AB133" s="168"/>
      <c r="AC133" s="168"/>
      <c r="AD133" s="168"/>
      <c r="AE133" s="168"/>
      <c r="AF133" s="168"/>
      <c r="AG133" s="168"/>
      <c r="AH133" s="168"/>
      <c r="AI133" s="168"/>
      <c r="AJ133" s="168"/>
      <c r="AK133" s="168"/>
      <c r="AL133" s="168"/>
      <c r="AM133" s="168"/>
      <c r="AN133" s="168"/>
      <c r="AO133" s="168"/>
      <c r="AP133" s="168"/>
      <c r="AQ133" s="168"/>
      <c r="AR133" s="168"/>
      <c r="AS133" s="432"/>
      <c r="AT133" s="433"/>
      <c r="AU133" s="432"/>
    </row>
    <row r="134" spans="2:47" s="136" customFormat="1" ht="13.95" customHeight="1" x14ac:dyDescent="0.3">
      <c r="B134" s="434" t="str">
        <f>'Student Data'!A70</f>
        <v/>
      </c>
      <c r="C134" s="436" t="str">
        <f>IF('Student Data'!B70="","",'Student Data'!B70)</f>
        <v/>
      </c>
      <c r="D134" s="141">
        <v>1</v>
      </c>
      <c r="E134" s="168"/>
      <c r="F134" s="168"/>
      <c r="G134" s="168"/>
      <c r="H134" s="168"/>
      <c r="I134" s="168"/>
      <c r="J134" s="168"/>
      <c r="K134" s="168"/>
      <c r="L134" s="168"/>
      <c r="M134" s="168"/>
      <c r="N134" s="168"/>
      <c r="O134" s="168"/>
      <c r="P134" s="168"/>
      <c r="Q134" s="168"/>
      <c r="R134" s="168"/>
      <c r="S134" s="168"/>
      <c r="T134" s="168"/>
      <c r="U134" s="168"/>
      <c r="V134" s="168"/>
      <c r="W134" s="168"/>
      <c r="X134" s="168"/>
      <c r="Y134" s="168"/>
      <c r="Z134" s="168"/>
      <c r="AA134" s="168"/>
      <c r="AB134" s="168"/>
      <c r="AC134" s="168"/>
      <c r="AD134" s="168"/>
      <c r="AE134" s="168"/>
      <c r="AF134" s="168"/>
      <c r="AG134" s="168"/>
      <c r="AH134" s="168"/>
      <c r="AI134" s="168"/>
      <c r="AJ134" s="168"/>
      <c r="AK134" s="168"/>
      <c r="AL134" s="168"/>
      <c r="AM134" s="168"/>
      <c r="AN134" s="168"/>
      <c r="AO134" s="168"/>
      <c r="AP134" s="168"/>
      <c r="AQ134" s="168"/>
      <c r="AR134" s="168"/>
      <c r="AS134" s="431" t="str">
        <f t="shared" ref="AS134" si="146">IF(SUM(E134:AR134)=0,"",SUM(E134:AR134))</f>
        <v/>
      </c>
      <c r="AT134" s="433" t="str">
        <f t="shared" ref="AT134" si="147">IF(SUM(E135:AR135)=0,"",SUM(E135:AR135))</f>
        <v/>
      </c>
      <c r="AU134" s="431" t="str">
        <f t="shared" ref="AU134" si="148">IF(AT134="",IF(AS134="","",ROUND(AS134/2,0)),IF(AS134="",ROUND(AT134/2,0),ROUND(AT134/2+AS134/2,0)))</f>
        <v/>
      </c>
    </row>
    <row r="135" spans="2:47" s="136" customFormat="1" ht="13.95" customHeight="1" x14ac:dyDescent="0.3">
      <c r="B135" s="435"/>
      <c r="C135" s="437"/>
      <c r="D135" s="141">
        <v>2</v>
      </c>
      <c r="E135" s="168"/>
      <c r="F135" s="168"/>
      <c r="G135" s="168"/>
      <c r="H135" s="168"/>
      <c r="I135" s="168"/>
      <c r="J135" s="168"/>
      <c r="K135" s="168"/>
      <c r="L135" s="168"/>
      <c r="M135" s="168"/>
      <c r="N135" s="168"/>
      <c r="O135" s="168"/>
      <c r="P135" s="168"/>
      <c r="Q135" s="168"/>
      <c r="R135" s="168"/>
      <c r="S135" s="168"/>
      <c r="T135" s="168"/>
      <c r="U135" s="168"/>
      <c r="V135" s="168"/>
      <c r="W135" s="168"/>
      <c r="X135" s="168"/>
      <c r="Y135" s="168"/>
      <c r="Z135" s="168"/>
      <c r="AA135" s="168"/>
      <c r="AB135" s="168"/>
      <c r="AC135" s="168"/>
      <c r="AD135" s="168"/>
      <c r="AE135" s="168"/>
      <c r="AF135" s="168"/>
      <c r="AG135" s="168"/>
      <c r="AH135" s="168"/>
      <c r="AI135" s="168"/>
      <c r="AJ135" s="168"/>
      <c r="AK135" s="168"/>
      <c r="AL135" s="168"/>
      <c r="AM135" s="168"/>
      <c r="AN135" s="168"/>
      <c r="AO135" s="168"/>
      <c r="AP135" s="168"/>
      <c r="AQ135" s="168"/>
      <c r="AR135" s="168"/>
      <c r="AS135" s="432"/>
      <c r="AT135" s="433"/>
      <c r="AU135" s="432"/>
    </row>
    <row r="136" spans="2:47" s="136" customFormat="1" ht="13.95" customHeight="1" x14ac:dyDescent="0.3">
      <c r="B136" s="434" t="str">
        <f>'Student Data'!A71</f>
        <v/>
      </c>
      <c r="C136" s="436" t="str">
        <f>IF('Student Data'!B71="","",'Student Data'!B71)</f>
        <v/>
      </c>
      <c r="D136" s="141">
        <v>1</v>
      </c>
      <c r="E136" s="168"/>
      <c r="F136" s="168"/>
      <c r="G136" s="168"/>
      <c r="H136" s="168"/>
      <c r="I136" s="168"/>
      <c r="J136" s="168"/>
      <c r="K136" s="168"/>
      <c r="L136" s="168"/>
      <c r="M136" s="168"/>
      <c r="N136" s="168"/>
      <c r="O136" s="168"/>
      <c r="P136" s="168"/>
      <c r="Q136" s="168"/>
      <c r="R136" s="168"/>
      <c r="S136" s="168"/>
      <c r="T136" s="168"/>
      <c r="U136" s="168"/>
      <c r="V136" s="168"/>
      <c r="W136" s="168"/>
      <c r="X136" s="168"/>
      <c r="Y136" s="168"/>
      <c r="Z136" s="168"/>
      <c r="AA136" s="168"/>
      <c r="AB136" s="168"/>
      <c r="AC136" s="168"/>
      <c r="AD136" s="168"/>
      <c r="AE136" s="168"/>
      <c r="AF136" s="168"/>
      <c r="AG136" s="168"/>
      <c r="AH136" s="168"/>
      <c r="AI136" s="168"/>
      <c r="AJ136" s="168"/>
      <c r="AK136" s="168"/>
      <c r="AL136" s="168"/>
      <c r="AM136" s="168"/>
      <c r="AN136" s="168"/>
      <c r="AO136" s="168"/>
      <c r="AP136" s="168"/>
      <c r="AQ136" s="168"/>
      <c r="AR136" s="168"/>
      <c r="AS136" s="431" t="str">
        <f t="shared" si="65"/>
        <v/>
      </c>
      <c r="AT136" s="433" t="str">
        <f t="shared" ref="AT136" si="149">IF(SUM(E137:AR137)=0,"",SUM(E137:AR137))</f>
        <v/>
      </c>
      <c r="AU136" s="431" t="str">
        <f t="shared" ref="AU136" si="150">IF(AT136="",IF(AS136="","",ROUND(AS136/2,0)),IF(AS136="",ROUND(AT136/2,0),ROUND(AT136/2+AS136/2,0)))</f>
        <v/>
      </c>
    </row>
    <row r="137" spans="2:47" s="136" customFormat="1" ht="13.95" customHeight="1" x14ac:dyDescent="0.3">
      <c r="B137" s="435"/>
      <c r="C137" s="437"/>
      <c r="D137" s="141">
        <v>2</v>
      </c>
      <c r="E137" s="168"/>
      <c r="F137" s="168"/>
      <c r="G137" s="168"/>
      <c r="H137" s="168"/>
      <c r="I137" s="168"/>
      <c r="J137" s="168"/>
      <c r="K137" s="168"/>
      <c r="L137" s="168"/>
      <c r="M137" s="168"/>
      <c r="N137" s="168"/>
      <c r="O137" s="168"/>
      <c r="P137" s="168"/>
      <c r="Q137" s="168"/>
      <c r="R137" s="168"/>
      <c r="S137" s="168"/>
      <c r="T137" s="168"/>
      <c r="U137" s="168"/>
      <c r="V137" s="168"/>
      <c r="W137" s="168"/>
      <c r="X137" s="168"/>
      <c r="Y137" s="168"/>
      <c r="Z137" s="168"/>
      <c r="AA137" s="168"/>
      <c r="AB137" s="168"/>
      <c r="AC137" s="168"/>
      <c r="AD137" s="168"/>
      <c r="AE137" s="168"/>
      <c r="AF137" s="168"/>
      <c r="AG137" s="168"/>
      <c r="AH137" s="168"/>
      <c r="AI137" s="168"/>
      <c r="AJ137" s="168"/>
      <c r="AK137" s="168"/>
      <c r="AL137" s="168"/>
      <c r="AM137" s="168"/>
      <c r="AN137" s="168"/>
      <c r="AO137" s="168"/>
      <c r="AP137" s="168"/>
      <c r="AQ137" s="168"/>
      <c r="AR137" s="168"/>
      <c r="AS137" s="432"/>
      <c r="AT137" s="433"/>
      <c r="AU137" s="432"/>
    </row>
    <row r="138" spans="2:47" s="136" customFormat="1" ht="13.95" customHeight="1" x14ac:dyDescent="0.3">
      <c r="B138" s="434" t="str">
        <f>'Student Data'!A72</f>
        <v/>
      </c>
      <c r="C138" s="436" t="str">
        <f>IF('Student Data'!B72="","",'Student Data'!B72)</f>
        <v/>
      </c>
      <c r="D138" s="141">
        <v>1</v>
      </c>
      <c r="E138" s="168"/>
      <c r="F138" s="168"/>
      <c r="G138" s="168"/>
      <c r="H138" s="168"/>
      <c r="I138" s="168"/>
      <c r="J138" s="168"/>
      <c r="K138" s="168"/>
      <c r="L138" s="168"/>
      <c r="M138" s="168"/>
      <c r="N138" s="168"/>
      <c r="O138" s="168"/>
      <c r="P138" s="168"/>
      <c r="Q138" s="168"/>
      <c r="R138" s="168"/>
      <c r="S138" s="168"/>
      <c r="T138" s="168"/>
      <c r="U138" s="168"/>
      <c r="V138" s="168"/>
      <c r="W138" s="168"/>
      <c r="X138" s="168"/>
      <c r="Y138" s="168"/>
      <c r="Z138" s="168"/>
      <c r="AA138" s="168"/>
      <c r="AB138" s="168"/>
      <c r="AC138" s="168"/>
      <c r="AD138" s="168"/>
      <c r="AE138" s="168"/>
      <c r="AF138" s="168"/>
      <c r="AG138" s="168"/>
      <c r="AH138" s="168"/>
      <c r="AI138" s="168"/>
      <c r="AJ138" s="168"/>
      <c r="AK138" s="168"/>
      <c r="AL138" s="168"/>
      <c r="AM138" s="168"/>
      <c r="AN138" s="168"/>
      <c r="AO138" s="168"/>
      <c r="AP138" s="168"/>
      <c r="AQ138" s="168"/>
      <c r="AR138" s="168"/>
      <c r="AS138" s="431" t="str">
        <f t="shared" si="65"/>
        <v/>
      </c>
      <c r="AT138" s="433" t="str">
        <f t="shared" ref="AT138" si="151">IF(SUM(E139:AR139)=0,"",SUM(E139:AR139))</f>
        <v/>
      </c>
      <c r="AU138" s="431" t="str">
        <f t="shared" ref="AU138" si="152">IF(AT138="",IF(AS138="","",ROUND(AS138/2,0)),IF(AS138="",ROUND(AT138/2,0),ROUND(AT138/2+AS138/2,0)))</f>
        <v/>
      </c>
    </row>
    <row r="139" spans="2:47" s="136" customFormat="1" ht="13.95" customHeight="1" x14ac:dyDescent="0.3">
      <c r="B139" s="435"/>
      <c r="C139" s="437"/>
      <c r="D139" s="141">
        <v>2</v>
      </c>
      <c r="E139" s="168"/>
      <c r="F139" s="168"/>
      <c r="G139" s="168"/>
      <c r="H139" s="168"/>
      <c r="I139" s="168"/>
      <c r="J139" s="168"/>
      <c r="K139" s="168"/>
      <c r="L139" s="168"/>
      <c r="M139" s="168"/>
      <c r="N139" s="168"/>
      <c r="O139" s="168"/>
      <c r="P139" s="168"/>
      <c r="Q139" s="168"/>
      <c r="R139" s="168"/>
      <c r="S139" s="168"/>
      <c r="T139" s="168"/>
      <c r="U139" s="168"/>
      <c r="V139" s="168"/>
      <c r="W139" s="168"/>
      <c r="X139" s="168"/>
      <c r="Y139" s="168"/>
      <c r="Z139" s="168"/>
      <c r="AA139" s="168"/>
      <c r="AB139" s="168"/>
      <c r="AC139" s="168"/>
      <c r="AD139" s="168"/>
      <c r="AE139" s="168"/>
      <c r="AF139" s="168"/>
      <c r="AG139" s="168"/>
      <c r="AH139" s="168"/>
      <c r="AI139" s="168"/>
      <c r="AJ139" s="168"/>
      <c r="AK139" s="168"/>
      <c r="AL139" s="168"/>
      <c r="AM139" s="168"/>
      <c r="AN139" s="168"/>
      <c r="AO139" s="168"/>
      <c r="AP139" s="168"/>
      <c r="AQ139" s="168"/>
      <c r="AR139" s="168"/>
      <c r="AS139" s="432"/>
      <c r="AT139" s="433"/>
      <c r="AU139" s="432"/>
    </row>
    <row r="140" spans="2:47" ht="13.95" customHeight="1" x14ac:dyDescent="0.3">
      <c r="C140" s="439" t="s">
        <v>145</v>
      </c>
    </row>
    <row r="141" spans="2:47" s="100" customFormat="1" ht="21" customHeight="1" x14ac:dyDescent="0.3">
      <c r="C141" s="438"/>
      <c r="O141" s="440"/>
      <c r="P141" s="440"/>
      <c r="Q141" s="440"/>
      <c r="R141" s="440"/>
      <c r="S141" s="440"/>
      <c r="T141" s="440"/>
      <c r="U141" s="440"/>
      <c r="V141" s="440"/>
      <c r="W141" s="440"/>
      <c r="X141" s="440"/>
      <c r="Y141" s="440"/>
      <c r="AI141" s="438" t="s">
        <v>96</v>
      </c>
      <c r="AJ141" s="438"/>
      <c r="AK141" s="438"/>
      <c r="AL141" s="438"/>
      <c r="AM141" s="438"/>
      <c r="AN141" s="438"/>
    </row>
    <row r="142" spans="2:47" ht="13.95" customHeight="1" x14ac:dyDescent="0.3"/>
  </sheetData>
  <sheetProtection password="CAE1" sheet="1" objects="1" scenarios="1" formatCells="0" formatColumns="0" formatRows="0" selectLockedCells="1"/>
  <customSheetViews>
    <customSheetView guid="{36D6D7AF-C7A1-488E-A59F-76748FA0B979}" topLeftCell="B7">
      <selection activeCell="C10" sqref="C10:C11"/>
      <pageMargins left="0.45" right="0.2" top="0.25" bottom="0.25" header="0.3" footer="0.3"/>
      <pageSetup paperSize="5" orientation="landscape" r:id="rId1"/>
    </customSheetView>
  </customSheetViews>
  <mergeCells count="356">
    <mergeCell ref="AJ4:AU4"/>
    <mergeCell ref="B3:AU3"/>
    <mergeCell ref="G4:H4"/>
    <mergeCell ref="B72:B73"/>
    <mergeCell ref="C72:C73"/>
    <mergeCell ref="B74:B75"/>
    <mergeCell ref="C74:C75"/>
    <mergeCell ref="B54:B55"/>
    <mergeCell ref="C54:C55"/>
    <mergeCell ref="B56:B57"/>
    <mergeCell ref="C56:C57"/>
    <mergeCell ref="B58:B59"/>
    <mergeCell ref="C58:C59"/>
    <mergeCell ref="B60:B61"/>
    <mergeCell ref="C60:C61"/>
    <mergeCell ref="B62:B63"/>
    <mergeCell ref="C62:C63"/>
    <mergeCell ref="B64:B65"/>
    <mergeCell ref="C64:C65"/>
    <mergeCell ref="B66:B67"/>
    <mergeCell ref="C66:C67"/>
    <mergeCell ref="B68:B69"/>
    <mergeCell ref="C68:C69"/>
    <mergeCell ref="B70:B71"/>
    <mergeCell ref="C70:C71"/>
    <mergeCell ref="AV3:AV9"/>
    <mergeCell ref="B4:C4"/>
    <mergeCell ref="N4:Q4"/>
    <mergeCell ref="B5:B9"/>
    <mergeCell ref="C5:C9"/>
    <mergeCell ref="D5:D9"/>
    <mergeCell ref="AS5:AS9"/>
    <mergeCell ref="AT5:AT9"/>
    <mergeCell ref="AU5:AU9"/>
    <mergeCell ref="B10:B11"/>
    <mergeCell ref="C10:C11"/>
    <mergeCell ref="AS10:AS11"/>
    <mergeCell ref="AT10:AT11"/>
    <mergeCell ref="AU10:AU11"/>
    <mergeCell ref="B12:B13"/>
    <mergeCell ref="C12:C13"/>
    <mergeCell ref="AS12:AS13"/>
    <mergeCell ref="AT12:AT13"/>
    <mergeCell ref="AU12:AU13"/>
    <mergeCell ref="E5:I5"/>
    <mergeCell ref="J5:N5"/>
    <mergeCell ref="O5:AA5"/>
    <mergeCell ref="AB5:AH5"/>
    <mergeCell ref="AI5:AR7"/>
    <mergeCell ref="E6:I7"/>
    <mergeCell ref="J6:N7"/>
    <mergeCell ref="O6:Q7"/>
    <mergeCell ref="R6:U7"/>
    <mergeCell ref="V6:Y7"/>
    <mergeCell ref="Z6:AA7"/>
    <mergeCell ref="AB6:AD7"/>
    <mergeCell ref="AE6:AH7"/>
    <mergeCell ref="B14:B15"/>
    <mergeCell ref="C14:C15"/>
    <mergeCell ref="AS14:AS15"/>
    <mergeCell ref="AT14:AT15"/>
    <mergeCell ref="AU14:AU15"/>
    <mergeCell ref="B16:B17"/>
    <mergeCell ref="C16:C17"/>
    <mergeCell ref="AS16:AS17"/>
    <mergeCell ref="AT16:AT17"/>
    <mergeCell ref="AU16:AU17"/>
    <mergeCell ref="B18:B19"/>
    <mergeCell ref="C18:C19"/>
    <mergeCell ref="AS18:AS19"/>
    <mergeCell ref="AT18:AT19"/>
    <mergeCell ref="AU18:AU19"/>
    <mergeCell ref="B20:B21"/>
    <mergeCell ref="C20:C21"/>
    <mergeCell ref="AS20:AS21"/>
    <mergeCell ref="AT20:AT21"/>
    <mergeCell ref="AU20:AU21"/>
    <mergeCell ref="B22:B23"/>
    <mergeCell ref="C22:C23"/>
    <mergeCell ref="AS22:AS23"/>
    <mergeCell ref="AT22:AT23"/>
    <mergeCell ref="AU22:AU23"/>
    <mergeCell ref="B24:B25"/>
    <mergeCell ref="C24:C25"/>
    <mergeCell ref="AS24:AS25"/>
    <mergeCell ref="AT24:AT25"/>
    <mergeCell ref="AU24:AU25"/>
    <mergeCell ref="B26:B27"/>
    <mergeCell ref="C26:C27"/>
    <mergeCell ref="AS26:AS27"/>
    <mergeCell ref="AT26:AT27"/>
    <mergeCell ref="AU26:AU27"/>
    <mergeCell ref="B28:B29"/>
    <mergeCell ref="C28:C29"/>
    <mergeCell ref="AS28:AS29"/>
    <mergeCell ref="AT28:AT29"/>
    <mergeCell ref="AU28:AU29"/>
    <mergeCell ref="AS34:AS35"/>
    <mergeCell ref="AT34:AT35"/>
    <mergeCell ref="AU34:AU35"/>
    <mergeCell ref="B36:B37"/>
    <mergeCell ref="C36:C37"/>
    <mergeCell ref="AS36:AS37"/>
    <mergeCell ref="AT36:AT37"/>
    <mergeCell ref="AU36:AU37"/>
    <mergeCell ref="B30:B31"/>
    <mergeCell ref="C30:C31"/>
    <mergeCell ref="AS30:AS31"/>
    <mergeCell ref="AT30:AT31"/>
    <mergeCell ref="AU30:AU31"/>
    <mergeCell ref="B32:B33"/>
    <mergeCell ref="C32:C33"/>
    <mergeCell ref="AS32:AS33"/>
    <mergeCell ref="AT32:AT33"/>
    <mergeCell ref="AU32:AU33"/>
    <mergeCell ref="B46:B47"/>
    <mergeCell ref="C46:C47"/>
    <mergeCell ref="B48:B49"/>
    <mergeCell ref="C48:C49"/>
    <mergeCell ref="B50:B51"/>
    <mergeCell ref="C50:C51"/>
    <mergeCell ref="B52:B53"/>
    <mergeCell ref="C52:C53"/>
    <mergeCell ref="B34:B35"/>
    <mergeCell ref="C34:C35"/>
    <mergeCell ref="B42:B43"/>
    <mergeCell ref="C42:C43"/>
    <mergeCell ref="B44:B45"/>
    <mergeCell ref="C44:C45"/>
    <mergeCell ref="B38:B39"/>
    <mergeCell ref="C38:C39"/>
    <mergeCell ref="AS38:AS39"/>
    <mergeCell ref="AT38:AT39"/>
    <mergeCell ref="AU38:AU39"/>
    <mergeCell ref="B40:B41"/>
    <mergeCell ref="C40:C41"/>
    <mergeCell ref="AS40:AS41"/>
    <mergeCell ref="AT40:AT41"/>
    <mergeCell ref="AU40:AU41"/>
    <mergeCell ref="AS42:AS43"/>
    <mergeCell ref="AT42:AT43"/>
    <mergeCell ref="AU42:AU43"/>
    <mergeCell ref="AS44:AS45"/>
    <mergeCell ref="AT44:AT45"/>
    <mergeCell ref="AU44:AU45"/>
    <mergeCell ref="AS46:AS47"/>
    <mergeCell ref="AT46:AT47"/>
    <mergeCell ref="AU46:AU47"/>
    <mergeCell ref="AS48:AS49"/>
    <mergeCell ref="AT48:AT49"/>
    <mergeCell ref="AU48:AU49"/>
    <mergeCell ref="AS50:AS51"/>
    <mergeCell ref="AT50:AT51"/>
    <mergeCell ref="AU50:AU51"/>
    <mergeCell ref="AS52:AS53"/>
    <mergeCell ref="AT52:AT53"/>
    <mergeCell ref="AU52:AU53"/>
    <mergeCell ref="AS64:AS65"/>
    <mergeCell ref="AT64:AT65"/>
    <mergeCell ref="AU64:AU65"/>
    <mergeCell ref="AS54:AS55"/>
    <mergeCell ref="AT54:AT55"/>
    <mergeCell ref="AU54:AU55"/>
    <mergeCell ref="AS56:AS57"/>
    <mergeCell ref="AT56:AT57"/>
    <mergeCell ref="AU56:AU57"/>
    <mergeCell ref="AS58:AS59"/>
    <mergeCell ref="AT58:AT59"/>
    <mergeCell ref="AU58:AU59"/>
    <mergeCell ref="AU138:AU139"/>
    <mergeCell ref="AS78:AS79"/>
    <mergeCell ref="AT78:AT79"/>
    <mergeCell ref="AU78:AU79"/>
    <mergeCell ref="AS80:AS81"/>
    <mergeCell ref="AT80:AT81"/>
    <mergeCell ref="AU80:AU81"/>
    <mergeCell ref="AS82:AS83"/>
    <mergeCell ref="AT82:AT83"/>
    <mergeCell ref="AU82:AU83"/>
    <mergeCell ref="AU84:AU85"/>
    <mergeCell ref="AU136:AU137"/>
    <mergeCell ref="AU86:AU87"/>
    <mergeCell ref="AU88:AU89"/>
    <mergeCell ref="AU90:AU91"/>
    <mergeCell ref="AU92:AU93"/>
    <mergeCell ref="AU94:AU95"/>
    <mergeCell ref="AU96:AU97"/>
    <mergeCell ref="AU98:AU99"/>
    <mergeCell ref="AU100:AU101"/>
    <mergeCell ref="AT102:AT103"/>
    <mergeCell ref="AU102:AU103"/>
    <mergeCell ref="AS104:AS105"/>
    <mergeCell ref="AT104:AT105"/>
    <mergeCell ref="A1:AU2"/>
    <mergeCell ref="W4:X4"/>
    <mergeCell ref="Y4:AE4"/>
    <mergeCell ref="AS72:AS73"/>
    <mergeCell ref="AT72:AT73"/>
    <mergeCell ref="AU72:AU73"/>
    <mergeCell ref="AS74:AS75"/>
    <mergeCell ref="AT74:AT75"/>
    <mergeCell ref="AU74:AU75"/>
    <mergeCell ref="AS66:AS67"/>
    <mergeCell ref="AT66:AT67"/>
    <mergeCell ref="AU66:AU67"/>
    <mergeCell ref="AS68:AS69"/>
    <mergeCell ref="AT68:AT69"/>
    <mergeCell ref="AU68:AU69"/>
    <mergeCell ref="AS70:AS71"/>
    <mergeCell ref="AT70:AT71"/>
    <mergeCell ref="AU70:AU71"/>
    <mergeCell ref="AS60:AS61"/>
    <mergeCell ref="AT60:AT61"/>
    <mergeCell ref="AU60:AU61"/>
    <mergeCell ref="AS62:AS63"/>
    <mergeCell ref="AT62:AT63"/>
    <mergeCell ref="AU62:AU63"/>
    <mergeCell ref="B76:B77"/>
    <mergeCell ref="C76:C77"/>
    <mergeCell ref="AS76:AS77"/>
    <mergeCell ref="AT76:AT77"/>
    <mergeCell ref="AU76:AU77"/>
    <mergeCell ref="B78:B79"/>
    <mergeCell ref="C78:C79"/>
    <mergeCell ref="B80:B81"/>
    <mergeCell ref="C80:C81"/>
    <mergeCell ref="AI141:AN141"/>
    <mergeCell ref="B138:B139"/>
    <mergeCell ref="C138:C139"/>
    <mergeCell ref="B82:B83"/>
    <mergeCell ref="C82:C83"/>
    <mergeCell ref="B84:B85"/>
    <mergeCell ref="C84:C85"/>
    <mergeCell ref="AS84:AS85"/>
    <mergeCell ref="AT84:AT85"/>
    <mergeCell ref="AS138:AS139"/>
    <mergeCell ref="AT138:AT139"/>
    <mergeCell ref="B136:B137"/>
    <mergeCell ref="C136:C137"/>
    <mergeCell ref="AS136:AS137"/>
    <mergeCell ref="AT136:AT137"/>
    <mergeCell ref="C140:C141"/>
    <mergeCell ref="O141:Y141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B86:B87"/>
    <mergeCell ref="B88:B89"/>
    <mergeCell ref="B90:B91"/>
    <mergeCell ref="B92:B93"/>
    <mergeCell ref="B94:B95"/>
    <mergeCell ref="B96:B97"/>
    <mergeCell ref="B98:B99"/>
    <mergeCell ref="B100:B101"/>
    <mergeCell ref="B102:B103"/>
    <mergeCell ref="B104:B105"/>
    <mergeCell ref="B106:B107"/>
    <mergeCell ref="B108:B109"/>
    <mergeCell ref="B110:B111"/>
    <mergeCell ref="B112:B113"/>
    <mergeCell ref="B114:B115"/>
    <mergeCell ref="B116:B117"/>
    <mergeCell ref="B118:B119"/>
    <mergeCell ref="B120:B121"/>
    <mergeCell ref="B122:B123"/>
    <mergeCell ref="B124:B125"/>
    <mergeCell ref="B126:B127"/>
    <mergeCell ref="B128:B129"/>
    <mergeCell ref="B130:B131"/>
    <mergeCell ref="B132:B133"/>
    <mergeCell ref="B134:B135"/>
    <mergeCell ref="AS86:AS87"/>
    <mergeCell ref="AT86:AT87"/>
    <mergeCell ref="AS88:AS89"/>
    <mergeCell ref="AT88:AT89"/>
    <mergeCell ref="AS90:AS91"/>
    <mergeCell ref="AT90:AT91"/>
    <mergeCell ref="AS92:AS93"/>
    <mergeCell ref="AT92:AT93"/>
    <mergeCell ref="AS94:AS95"/>
    <mergeCell ref="AT94:AT95"/>
    <mergeCell ref="AS96:AS97"/>
    <mergeCell ref="AT96:AT97"/>
    <mergeCell ref="AS98:AS99"/>
    <mergeCell ref="AT98:AT99"/>
    <mergeCell ref="AS100:AS101"/>
    <mergeCell ref="AT100:AT101"/>
    <mergeCell ref="AS102:AS103"/>
    <mergeCell ref="AU104:AU105"/>
    <mergeCell ref="AS106:AS107"/>
    <mergeCell ref="AT106:AT107"/>
    <mergeCell ref="AU106:AU107"/>
    <mergeCell ref="AS108:AS109"/>
    <mergeCell ref="AT108:AT109"/>
    <mergeCell ref="AU108:AU109"/>
    <mergeCell ref="AS110:AS111"/>
    <mergeCell ref="AT110:AT111"/>
    <mergeCell ref="AU110:AU111"/>
    <mergeCell ref="AS112:AS113"/>
    <mergeCell ref="AT112:AT113"/>
    <mergeCell ref="AU112:AU113"/>
    <mergeCell ref="AS114:AS115"/>
    <mergeCell ref="AT114:AT115"/>
    <mergeCell ref="AU114:AU115"/>
    <mergeCell ref="AS116:AS117"/>
    <mergeCell ref="AT116:AT117"/>
    <mergeCell ref="AU116:AU117"/>
    <mergeCell ref="AS118:AS119"/>
    <mergeCell ref="AT118:AT119"/>
    <mergeCell ref="AU118:AU119"/>
    <mergeCell ref="AS120:AS121"/>
    <mergeCell ref="AT120:AT121"/>
    <mergeCell ref="AU120:AU121"/>
    <mergeCell ref="AS122:AS123"/>
    <mergeCell ref="AT122:AT123"/>
    <mergeCell ref="AU122:AU123"/>
    <mergeCell ref="AS124:AS125"/>
    <mergeCell ref="AT124:AT125"/>
    <mergeCell ref="AU124:AU125"/>
    <mergeCell ref="AS126:AS127"/>
    <mergeCell ref="AT126:AT127"/>
    <mergeCell ref="AU126:AU127"/>
    <mergeCell ref="AS128:AS129"/>
    <mergeCell ref="AT128:AT129"/>
    <mergeCell ref="AU128:AU129"/>
    <mergeCell ref="AS130:AS131"/>
    <mergeCell ref="AT130:AT131"/>
    <mergeCell ref="AU130:AU131"/>
    <mergeCell ref="AS132:AS133"/>
    <mergeCell ref="AT132:AT133"/>
    <mergeCell ref="AU132:AU133"/>
    <mergeCell ref="AS134:AS135"/>
    <mergeCell ref="AT134:AT135"/>
    <mergeCell ref="AU134:AU135"/>
  </mergeCells>
  <dataValidations count="1">
    <dataValidation type="whole" operator="lessThan" allowBlank="1" showInputMessage="1" showErrorMessage="1" sqref="E10:AR139" xr:uid="{00000000-0002-0000-0300-000000000000}">
      <formula1>11</formula1>
    </dataValidation>
  </dataValidations>
  <hyperlinks>
    <hyperlink ref="AJ4" r:id="rId2" xr:uid="{00000000-0004-0000-0300-000000000000}"/>
  </hyperlinks>
  <pageMargins left="0.3" right="0.1" top="0.25" bottom="0.5" header="0.3" footer="0.3"/>
  <pageSetup paperSize="9" orientation="landscape" r:id="rId3"/>
  <headerFooter>
    <oddFooter>&amp;Cwww.hiteshahjoliya.blogspot.com</oddFooter>
  </headerFooter>
  <rowBreaks count="4" manualBreakCount="4">
    <brk id="25" max="16383" man="1"/>
    <brk id="59" max="16383" man="1"/>
    <brk id="93" max="16383" man="1"/>
    <brk id="1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</sheetPr>
  <dimension ref="A1:BS75"/>
  <sheetViews>
    <sheetView workbookViewId="0">
      <selection activeCell="B1" sqref="B1:C1"/>
    </sheetView>
  </sheetViews>
  <sheetFormatPr defaultColWidth="0" defaultRowHeight="16.95" customHeight="1" zeroHeight="1" x14ac:dyDescent="0.3"/>
  <cols>
    <col min="1" max="1" width="4.6640625" style="101" bestFit="1" customWidth="1"/>
    <col min="2" max="2" width="29.6640625" style="102" customWidth="1"/>
    <col min="3" max="3" width="7.33203125" style="17" customWidth="1"/>
    <col min="4" max="4" width="11.6640625" style="17" bestFit="1" customWidth="1"/>
    <col min="5" max="6" width="11.6640625" style="17" hidden="1" customWidth="1"/>
    <col min="7" max="7" width="4.33203125" style="17" bestFit="1" customWidth="1"/>
    <col min="8" max="13" width="4.44140625" style="17" customWidth="1"/>
    <col min="14" max="14" width="6.109375" style="17" customWidth="1"/>
    <col min="15" max="15" width="5" style="17" customWidth="1"/>
    <col min="16" max="16" width="5.5546875" style="101" customWidth="1"/>
    <col min="17" max="32" width="5.5546875" style="17" customWidth="1"/>
    <col min="33" max="33" width="5.5546875" style="101" customWidth="1"/>
    <col min="34" max="49" width="5.5546875" style="17" customWidth="1"/>
    <col min="50" max="50" width="3.88671875" style="101" customWidth="1"/>
    <col min="51" max="56" width="4.33203125" style="17" customWidth="1"/>
    <col min="57" max="57" width="4.6640625" style="17" customWidth="1"/>
    <col min="58" max="58" width="3.6640625" style="17" customWidth="1"/>
    <col min="59" max="64" width="4.21875" style="17" customWidth="1"/>
    <col min="65" max="65" width="4.6640625" style="17" customWidth="1"/>
    <col min="66" max="66" width="3.5546875" style="17" customWidth="1"/>
    <col min="67" max="67" width="4.6640625" style="17" customWidth="1"/>
    <col min="68" max="68" width="3.33203125" style="17" customWidth="1"/>
    <col min="69" max="69" width="5.44140625" style="17" bestFit="1" customWidth="1"/>
    <col min="70" max="70" width="3.6640625" style="17" customWidth="1"/>
    <col min="71" max="71" width="6.44140625" style="17" customWidth="1"/>
    <col min="72" max="72" width="1.6640625" style="17" customWidth="1"/>
    <col min="73" max="73" width="1.44140625" style="17" customWidth="1"/>
    <col min="74" max="16384" width="0" style="17" hidden="1"/>
  </cols>
  <sheetData>
    <row r="1" spans="1:71" ht="30" customHeight="1" thickBot="1" x14ac:dyDescent="0.35">
      <c r="B1" s="495" t="s">
        <v>150</v>
      </c>
      <c r="C1" s="496"/>
      <c r="D1" s="510" t="s">
        <v>174</v>
      </c>
      <c r="E1" s="511"/>
      <c r="F1" s="511"/>
      <c r="G1" s="511"/>
      <c r="H1" s="511"/>
      <c r="I1" s="511"/>
      <c r="J1" s="511"/>
      <c r="K1" s="511"/>
      <c r="L1" s="511"/>
      <c r="M1" s="511"/>
      <c r="N1" s="511"/>
      <c r="O1" s="511"/>
      <c r="P1" s="511"/>
      <c r="Q1" s="511"/>
      <c r="R1" s="512"/>
    </row>
    <row r="2" spans="1:71" ht="12.6" customHeight="1" x14ac:dyDescent="0.3">
      <c r="A2" s="151"/>
      <c r="B2" s="152"/>
    </row>
    <row r="3" spans="1:71" s="29" customFormat="1" ht="22.2" customHeight="1" thickBot="1" x14ac:dyDescent="0.35">
      <c r="A3" s="503" t="s">
        <v>155</v>
      </c>
      <c r="B3" s="504"/>
      <c r="C3" s="150"/>
      <c r="D3" s="494" t="s">
        <v>150</v>
      </c>
      <c r="E3" s="494"/>
      <c r="F3" s="494"/>
      <c r="G3" s="494"/>
      <c r="H3" s="494"/>
      <c r="I3" s="492"/>
      <c r="J3" s="492"/>
      <c r="K3" s="492"/>
      <c r="L3" s="494" t="s">
        <v>84</v>
      </c>
      <c r="M3" s="494"/>
      <c r="N3" s="164">
        <f>'School Data'!B23</f>
        <v>7</v>
      </c>
      <c r="O3" s="164" t="str">
        <f>'School Data'!B24</f>
        <v>-</v>
      </c>
      <c r="P3" s="83"/>
      <c r="Q3" s="492"/>
      <c r="R3" s="492"/>
      <c r="S3" s="492"/>
      <c r="T3" s="492"/>
      <c r="U3" s="492"/>
      <c r="V3" s="492"/>
      <c r="W3" s="492"/>
      <c r="X3" s="494" t="str">
        <f>D3</f>
        <v>પત્રક - C</v>
      </c>
      <c r="Y3" s="494"/>
      <c r="Z3" s="494"/>
      <c r="AA3" s="84"/>
      <c r="AB3" s="84"/>
      <c r="AC3" s="492" t="s">
        <v>84</v>
      </c>
      <c r="AD3" s="492"/>
      <c r="AE3" s="164">
        <f>'School Data'!B23</f>
        <v>7</v>
      </c>
      <c r="AF3" s="164" t="str">
        <f>'School Data'!B24</f>
        <v>-</v>
      </c>
      <c r="AG3" s="83"/>
      <c r="AH3" s="492"/>
      <c r="AI3" s="492"/>
      <c r="AJ3" s="492"/>
      <c r="AK3" s="492"/>
      <c r="AL3" s="492"/>
      <c r="AM3" s="492"/>
      <c r="AN3" s="492"/>
      <c r="AO3" s="494" t="str">
        <f>X3</f>
        <v>પત્રક - C</v>
      </c>
      <c r="AP3" s="494"/>
      <c r="AQ3" s="494"/>
      <c r="AR3" s="84"/>
      <c r="AS3" s="84"/>
      <c r="AT3" s="492" t="s">
        <v>84</v>
      </c>
      <c r="AU3" s="492"/>
      <c r="AV3" s="164">
        <f>'School Data'!B23</f>
        <v>7</v>
      </c>
      <c r="AW3" s="164" t="str">
        <f>'School Data'!B24</f>
        <v>-</v>
      </c>
      <c r="AX3" s="488" t="str">
        <f>A3</f>
        <v>www.hiteshahjoliya.blogspot.com</v>
      </c>
      <c r="AY3" s="488"/>
      <c r="AZ3" s="488"/>
      <c r="BA3" s="488"/>
      <c r="BB3" s="488"/>
      <c r="BC3" s="488"/>
      <c r="BD3" s="488"/>
      <c r="BE3" s="488"/>
      <c r="BF3" s="84"/>
      <c r="BG3" s="84"/>
      <c r="BH3" s="84"/>
      <c r="BI3" s="84"/>
      <c r="BJ3" s="517"/>
      <c r="BK3" s="517"/>
      <c r="BL3" s="517"/>
      <c r="BM3" s="27"/>
      <c r="BN3" s="84"/>
      <c r="BO3" s="492" t="s">
        <v>84</v>
      </c>
      <c r="BP3" s="492"/>
      <c r="BQ3" s="164">
        <f>'School Data'!B23</f>
        <v>7</v>
      </c>
      <c r="BR3" s="164" t="str">
        <f>'School Data'!B24</f>
        <v>-</v>
      </c>
    </row>
    <row r="4" spans="1:71" s="91" customFormat="1" ht="23.4" customHeight="1" x14ac:dyDescent="0.3">
      <c r="A4" s="85"/>
      <c r="B4" s="86"/>
      <c r="C4" s="87"/>
      <c r="D4" s="87"/>
      <c r="E4" s="157"/>
      <c r="F4" s="157"/>
      <c r="G4" s="88"/>
      <c r="H4" s="489" t="s">
        <v>92</v>
      </c>
      <c r="I4" s="490"/>
      <c r="J4" s="490"/>
      <c r="K4" s="490"/>
      <c r="L4" s="490"/>
      <c r="M4" s="490"/>
      <c r="N4" s="490"/>
      <c r="O4" s="491"/>
      <c r="P4" s="89"/>
      <c r="Q4" s="490" t="s">
        <v>73</v>
      </c>
      <c r="R4" s="490"/>
      <c r="S4" s="490"/>
      <c r="T4" s="490"/>
      <c r="U4" s="490"/>
      <c r="V4" s="490"/>
      <c r="W4" s="490"/>
      <c r="X4" s="493"/>
      <c r="Y4" s="489" t="s">
        <v>70</v>
      </c>
      <c r="Z4" s="490"/>
      <c r="AA4" s="490"/>
      <c r="AB4" s="490"/>
      <c r="AC4" s="490"/>
      <c r="AD4" s="490"/>
      <c r="AE4" s="490"/>
      <c r="AF4" s="491"/>
      <c r="AG4" s="90"/>
      <c r="AH4" s="490" t="s">
        <v>71</v>
      </c>
      <c r="AI4" s="490"/>
      <c r="AJ4" s="490"/>
      <c r="AK4" s="490"/>
      <c r="AL4" s="490"/>
      <c r="AM4" s="490"/>
      <c r="AN4" s="490"/>
      <c r="AO4" s="493"/>
      <c r="AP4" s="489" t="s">
        <v>93</v>
      </c>
      <c r="AQ4" s="490"/>
      <c r="AR4" s="490"/>
      <c r="AS4" s="490"/>
      <c r="AT4" s="490"/>
      <c r="AU4" s="490"/>
      <c r="AV4" s="490"/>
      <c r="AW4" s="491"/>
      <c r="AX4" s="89"/>
      <c r="AY4" s="490" t="s">
        <v>94</v>
      </c>
      <c r="AZ4" s="490"/>
      <c r="BA4" s="490"/>
      <c r="BB4" s="490"/>
      <c r="BC4" s="490"/>
      <c r="BD4" s="490"/>
      <c r="BE4" s="490"/>
      <c r="BF4" s="493"/>
      <c r="BG4" s="489" t="s">
        <v>104</v>
      </c>
      <c r="BH4" s="490"/>
      <c r="BI4" s="490"/>
      <c r="BJ4" s="490"/>
      <c r="BK4" s="490"/>
      <c r="BL4" s="490"/>
      <c r="BM4" s="490"/>
      <c r="BN4" s="491"/>
      <c r="BO4" s="508" t="s">
        <v>30</v>
      </c>
      <c r="BP4" s="507" t="s">
        <v>28</v>
      </c>
      <c r="BQ4" s="485" t="s">
        <v>31</v>
      </c>
      <c r="BR4" s="484" t="s">
        <v>32</v>
      </c>
      <c r="BS4" s="484" t="s">
        <v>272</v>
      </c>
    </row>
    <row r="5" spans="1:71" ht="20.399999999999999" customHeight="1" x14ac:dyDescent="0.3">
      <c r="A5" s="497" t="s">
        <v>33</v>
      </c>
      <c r="B5" s="499" t="s">
        <v>34</v>
      </c>
      <c r="C5" s="501" t="s">
        <v>158</v>
      </c>
      <c r="D5" s="501" t="s">
        <v>36</v>
      </c>
      <c r="E5" s="158"/>
      <c r="F5" s="158"/>
      <c r="G5" s="505" t="s">
        <v>81</v>
      </c>
      <c r="H5" s="487" t="s">
        <v>22</v>
      </c>
      <c r="I5" s="479"/>
      <c r="J5" s="479"/>
      <c r="K5" s="479" t="s">
        <v>159</v>
      </c>
      <c r="L5" s="479"/>
      <c r="M5" s="479"/>
      <c r="N5" s="480" t="s">
        <v>27</v>
      </c>
      <c r="O5" s="483" t="s">
        <v>28</v>
      </c>
      <c r="P5" s="514" t="s">
        <v>33</v>
      </c>
      <c r="Q5" s="479" t="s">
        <v>22</v>
      </c>
      <c r="R5" s="479"/>
      <c r="S5" s="479"/>
      <c r="T5" s="479" t="s">
        <v>159</v>
      </c>
      <c r="U5" s="479"/>
      <c r="V5" s="479"/>
      <c r="W5" s="480" t="s">
        <v>27</v>
      </c>
      <c r="X5" s="481" t="s">
        <v>28</v>
      </c>
      <c r="Y5" s="487" t="s">
        <v>22</v>
      </c>
      <c r="Z5" s="479"/>
      <c r="AA5" s="479"/>
      <c r="AB5" s="479" t="s">
        <v>159</v>
      </c>
      <c r="AC5" s="479"/>
      <c r="AD5" s="479"/>
      <c r="AE5" s="480" t="s">
        <v>27</v>
      </c>
      <c r="AF5" s="483" t="s">
        <v>28</v>
      </c>
      <c r="AG5" s="516" t="s">
        <v>33</v>
      </c>
      <c r="AH5" s="479" t="s">
        <v>22</v>
      </c>
      <c r="AI5" s="479"/>
      <c r="AJ5" s="479"/>
      <c r="AK5" s="479" t="s">
        <v>159</v>
      </c>
      <c r="AL5" s="479"/>
      <c r="AM5" s="479"/>
      <c r="AN5" s="480" t="s">
        <v>27</v>
      </c>
      <c r="AO5" s="481" t="s">
        <v>28</v>
      </c>
      <c r="AP5" s="487" t="s">
        <v>22</v>
      </c>
      <c r="AQ5" s="479"/>
      <c r="AR5" s="479"/>
      <c r="AS5" s="479" t="s">
        <v>159</v>
      </c>
      <c r="AT5" s="479"/>
      <c r="AU5" s="479"/>
      <c r="AV5" s="480" t="s">
        <v>27</v>
      </c>
      <c r="AW5" s="483" t="s">
        <v>28</v>
      </c>
      <c r="AX5" s="514" t="s">
        <v>33</v>
      </c>
      <c r="AY5" s="479" t="s">
        <v>22</v>
      </c>
      <c r="AZ5" s="479"/>
      <c r="BA5" s="479"/>
      <c r="BB5" s="479" t="s">
        <v>159</v>
      </c>
      <c r="BC5" s="479"/>
      <c r="BD5" s="479"/>
      <c r="BE5" s="480" t="s">
        <v>27</v>
      </c>
      <c r="BF5" s="481" t="s">
        <v>28</v>
      </c>
      <c r="BG5" s="487" t="s">
        <v>22</v>
      </c>
      <c r="BH5" s="479"/>
      <c r="BI5" s="479"/>
      <c r="BJ5" s="479" t="s">
        <v>159</v>
      </c>
      <c r="BK5" s="479"/>
      <c r="BL5" s="479"/>
      <c r="BM5" s="480" t="s">
        <v>27</v>
      </c>
      <c r="BN5" s="482" t="s">
        <v>28</v>
      </c>
      <c r="BO5" s="509"/>
      <c r="BP5" s="480"/>
      <c r="BQ5" s="486"/>
      <c r="BR5" s="483"/>
      <c r="BS5" s="483"/>
    </row>
    <row r="6" spans="1:71" ht="134.4" customHeight="1" x14ac:dyDescent="0.3">
      <c r="A6" s="497"/>
      <c r="B6" s="499"/>
      <c r="C6" s="501"/>
      <c r="D6" s="501"/>
      <c r="E6" s="158" t="str">
        <f>'Student Data'!E7</f>
        <v>જાતિ M/F</v>
      </c>
      <c r="F6" s="158" t="str">
        <f>'Student Data'!F7</f>
        <v>જ્ઞાતિ</v>
      </c>
      <c r="G6" s="505"/>
      <c r="H6" s="92" t="s">
        <v>23</v>
      </c>
      <c r="I6" s="93" t="s">
        <v>24</v>
      </c>
      <c r="J6" s="93" t="s">
        <v>222</v>
      </c>
      <c r="K6" s="93" t="s">
        <v>23</v>
      </c>
      <c r="L6" s="93" t="s">
        <v>24</v>
      </c>
      <c r="M6" s="93" t="str">
        <f>J6</f>
        <v xml:space="preserve">સ્વ-અધ્યયન કાર્યના આધારે મૂલ્યાંકન </v>
      </c>
      <c r="N6" s="480"/>
      <c r="O6" s="483"/>
      <c r="P6" s="514"/>
      <c r="Q6" s="93" t="s">
        <v>23</v>
      </c>
      <c r="R6" s="93" t="s">
        <v>24</v>
      </c>
      <c r="S6" s="93" t="s">
        <v>222</v>
      </c>
      <c r="T6" s="93" t="s">
        <v>23</v>
      </c>
      <c r="U6" s="93" t="s">
        <v>24</v>
      </c>
      <c r="V6" s="93" t="s">
        <v>222</v>
      </c>
      <c r="W6" s="480"/>
      <c r="X6" s="481"/>
      <c r="Y6" s="92" t="s">
        <v>23</v>
      </c>
      <c r="Z6" s="93" t="s">
        <v>24</v>
      </c>
      <c r="AA6" s="93" t="s">
        <v>222</v>
      </c>
      <c r="AB6" s="93" t="s">
        <v>23</v>
      </c>
      <c r="AC6" s="93" t="s">
        <v>24</v>
      </c>
      <c r="AD6" s="93" t="s">
        <v>222</v>
      </c>
      <c r="AE6" s="480"/>
      <c r="AF6" s="483"/>
      <c r="AG6" s="516"/>
      <c r="AH6" s="93" t="s">
        <v>23</v>
      </c>
      <c r="AI6" s="93" t="s">
        <v>24</v>
      </c>
      <c r="AJ6" s="93" t="s">
        <v>222</v>
      </c>
      <c r="AK6" s="93" t="s">
        <v>23</v>
      </c>
      <c r="AL6" s="93" t="s">
        <v>24</v>
      </c>
      <c r="AM6" s="93" t="s">
        <v>222</v>
      </c>
      <c r="AN6" s="480"/>
      <c r="AO6" s="481"/>
      <c r="AP6" s="92" t="s">
        <v>23</v>
      </c>
      <c r="AQ6" s="93" t="s">
        <v>24</v>
      </c>
      <c r="AR6" s="93" t="s">
        <v>222</v>
      </c>
      <c r="AS6" s="93" t="s">
        <v>23</v>
      </c>
      <c r="AT6" s="93" t="s">
        <v>24</v>
      </c>
      <c r="AU6" s="93" t="s">
        <v>222</v>
      </c>
      <c r="AV6" s="480"/>
      <c r="AW6" s="483"/>
      <c r="AX6" s="514"/>
      <c r="AY6" s="93" t="s">
        <v>23</v>
      </c>
      <c r="AZ6" s="93" t="s">
        <v>24</v>
      </c>
      <c r="BA6" s="93" t="s">
        <v>222</v>
      </c>
      <c r="BB6" s="93" t="s">
        <v>23</v>
      </c>
      <c r="BC6" s="93" t="s">
        <v>24</v>
      </c>
      <c r="BD6" s="93" t="s">
        <v>222</v>
      </c>
      <c r="BE6" s="480"/>
      <c r="BF6" s="481"/>
      <c r="BG6" s="92" t="s">
        <v>23</v>
      </c>
      <c r="BH6" s="93" t="s">
        <v>24</v>
      </c>
      <c r="BI6" s="93" t="s">
        <v>222</v>
      </c>
      <c r="BJ6" s="93" t="s">
        <v>23</v>
      </c>
      <c r="BK6" s="93" t="s">
        <v>24</v>
      </c>
      <c r="BL6" s="93" t="s">
        <v>222</v>
      </c>
      <c r="BM6" s="480"/>
      <c r="BN6" s="482"/>
      <c r="BO6" s="509"/>
      <c r="BP6" s="480"/>
      <c r="BQ6" s="486"/>
      <c r="BR6" s="483"/>
      <c r="BS6" s="483"/>
    </row>
    <row r="7" spans="1:71" ht="37.200000000000003" customHeight="1" x14ac:dyDescent="0.3">
      <c r="A7" s="498"/>
      <c r="B7" s="500"/>
      <c r="C7" s="502"/>
      <c r="D7" s="502"/>
      <c r="E7" s="159"/>
      <c r="F7" s="159"/>
      <c r="G7" s="506"/>
      <c r="H7" s="94" t="s">
        <v>26</v>
      </c>
      <c r="I7" s="95" t="s">
        <v>26</v>
      </c>
      <c r="J7" s="95" t="s">
        <v>29</v>
      </c>
      <c r="K7" s="95" t="s">
        <v>26</v>
      </c>
      <c r="L7" s="95" t="s">
        <v>26</v>
      </c>
      <c r="M7" s="95" t="s">
        <v>29</v>
      </c>
      <c r="N7" s="480"/>
      <c r="O7" s="483"/>
      <c r="P7" s="515"/>
      <c r="Q7" s="95" t="s">
        <v>26</v>
      </c>
      <c r="R7" s="95" t="s">
        <v>26</v>
      </c>
      <c r="S7" s="95" t="s">
        <v>29</v>
      </c>
      <c r="T7" s="95" t="s">
        <v>26</v>
      </c>
      <c r="U7" s="95" t="s">
        <v>26</v>
      </c>
      <c r="V7" s="95" t="s">
        <v>29</v>
      </c>
      <c r="W7" s="480"/>
      <c r="X7" s="481"/>
      <c r="Y7" s="94" t="s">
        <v>26</v>
      </c>
      <c r="Z7" s="95" t="s">
        <v>26</v>
      </c>
      <c r="AA7" s="95" t="s">
        <v>29</v>
      </c>
      <c r="AB7" s="95" t="s">
        <v>26</v>
      </c>
      <c r="AC7" s="95" t="s">
        <v>26</v>
      </c>
      <c r="AD7" s="95" t="s">
        <v>29</v>
      </c>
      <c r="AE7" s="480"/>
      <c r="AF7" s="483"/>
      <c r="AG7" s="516"/>
      <c r="AH7" s="95" t="s">
        <v>26</v>
      </c>
      <c r="AI7" s="95" t="s">
        <v>26</v>
      </c>
      <c r="AJ7" s="95" t="s">
        <v>29</v>
      </c>
      <c r="AK7" s="95" t="s">
        <v>26</v>
      </c>
      <c r="AL7" s="95" t="s">
        <v>26</v>
      </c>
      <c r="AM7" s="95" t="s">
        <v>29</v>
      </c>
      <c r="AN7" s="480"/>
      <c r="AO7" s="481"/>
      <c r="AP7" s="94" t="s">
        <v>26</v>
      </c>
      <c r="AQ7" s="95" t="s">
        <v>26</v>
      </c>
      <c r="AR7" s="95" t="s">
        <v>29</v>
      </c>
      <c r="AS7" s="95" t="s">
        <v>26</v>
      </c>
      <c r="AT7" s="95" t="s">
        <v>26</v>
      </c>
      <c r="AU7" s="95" t="s">
        <v>29</v>
      </c>
      <c r="AV7" s="480"/>
      <c r="AW7" s="483"/>
      <c r="AX7" s="515"/>
      <c r="AY7" s="95" t="s">
        <v>26</v>
      </c>
      <c r="AZ7" s="95" t="s">
        <v>26</v>
      </c>
      <c r="BA7" s="95" t="s">
        <v>29</v>
      </c>
      <c r="BB7" s="95" t="s">
        <v>26</v>
      </c>
      <c r="BC7" s="95" t="s">
        <v>26</v>
      </c>
      <c r="BD7" s="95" t="s">
        <v>29</v>
      </c>
      <c r="BE7" s="480"/>
      <c r="BF7" s="481"/>
      <c r="BG7" s="94" t="s">
        <v>26</v>
      </c>
      <c r="BH7" s="95" t="s">
        <v>26</v>
      </c>
      <c r="BI7" s="95" t="s">
        <v>29</v>
      </c>
      <c r="BJ7" s="95" t="s">
        <v>26</v>
      </c>
      <c r="BK7" s="95" t="s">
        <v>26</v>
      </c>
      <c r="BL7" s="95" t="s">
        <v>29</v>
      </c>
      <c r="BM7" s="480"/>
      <c r="BN7" s="482"/>
      <c r="BO7" s="134">
        <v>400</v>
      </c>
      <c r="BP7" s="480"/>
      <c r="BQ7" s="163">
        <v>1800</v>
      </c>
      <c r="BR7" s="483"/>
      <c r="BS7" s="483"/>
    </row>
    <row r="8" spans="1:71" s="322" customFormat="1" ht="17.399999999999999" customHeight="1" thickBot="1" x14ac:dyDescent="0.3">
      <c r="A8" s="311">
        <v>1</v>
      </c>
      <c r="B8" s="312">
        <v>2</v>
      </c>
      <c r="C8" s="312">
        <v>3</v>
      </c>
      <c r="D8" s="312">
        <v>4</v>
      </c>
      <c r="E8" s="313"/>
      <c r="F8" s="313"/>
      <c r="G8" s="314">
        <v>5</v>
      </c>
      <c r="H8" s="315">
        <v>6</v>
      </c>
      <c r="I8" s="316">
        <v>7</v>
      </c>
      <c r="J8" s="317">
        <v>8</v>
      </c>
      <c r="K8" s="316">
        <v>9</v>
      </c>
      <c r="L8" s="317">
        <v>10</v>
      </c>
      <c r="M8" s="316">
        <v>11</v>
      </c>
      <c r="N8" s="317">
        <v>12</v>
      </c>
      <c r="O8" s="318">
        <v>13</v>
      </c>
      <c r="P8" s="319">
        <v>14</v>
      </c>
      <c r="Q8" s="316">
        <v>15</v>
      </c>
      <c r="R8" s="317">
        <v>16</v>
      </c>
      <c r="S8" s="316">
        <v>17</v>
      </c>
      <c r="T8" s="317">
        <v>18</v>
      </c>
      <c r="U8" s="316">
        <v>19</v>
      </c>
      <c r="V8" s="317">
        <v>20</v>
      </c>
      <c r="W8" s="316">
        <v>21</v>
      </c>
      <c r="X8" s="320">
        <v>22</v>
      </c>
      <c r="Y8" s="315">
        <v>23</v>
      </c>
      <c r="Z8" s="317">
        <v>24</v>
      </c>
      <c r="AA8" s="316">
        <v>25</v>
      </c>
      <c r="AB8" s="317">
        <v>26</v>
      </c>
      <c r="AC8" s="316">
        <v>27</v>
      </c>
      <c r="AD8" s="317">
        <v>28</v>
      </c>
      <c r="AE8" s="316">
        <v>29</v>
      </c>
      <c r="AF8" s="321">
        <v>30</v>
      </c>
      <c r="AG8" s="311">
        <v>31</v>
      </c>
      <c r="AH8" s="312">
        <v>32</v>
      </c>
      <c r="AI8" s="312">
        <v>33</v>
      </c>
      <c r="AJ8" s="312">
        <v>34</v>
      </c>
      <c r="AK8" s="312">
        <v>35</v>
      </c>
      <c r="AL8" s="312">
        <v>36</v>
      </c>
      <c r="AM8" s="312">
        <v>37</v>
      </c>
      <c r="AN8" s="312">
        <v>38</v>
      </c>
      <c r="AO8" s="313">
        <v>39</v>
      </c>
      <c r="AP8" s="315">
        <v>40</v>
      </c>
      <c r="AQ8" s="316">
        <v>41</v>
      </c>
      <c r="AR8" s="316">
        <v>42</v>
      </c>
      <c r="AS8" s="316">
        <v>43</v>
      </c>
      <c r="AT8" s="316">
        <v>44</v>
      </c>
      <c r="AU8" s="316">
        <v>45</v>
      </c>
      <c r="AV8" s="316">
        <v>46</v>
      </c>
      <c r="AW8" s="318">
        <v>47</v>
      </c>
      <c r="AX8" s="315">
        <v>48</v>
      </c>
      <c r="AY8" s="316">
        <v>49</v>
      </c>
      <c r="AZ8" s="317">
        <v>50</v>
      </c>
      <c r="BA8" s="316">
        <v>51</v>
      </c>
      <c r="BB8" s="317">
        <v>52</v>
      </c>
      <c r="BC8" s="316">
        <v>53</v>
      </c>
      <c r="BD8" s="317">
        <v>54</v>
      </c>
      <c r="BE8" s="316">
        <v>55</v>
      </c>
      <c r="BF8" s="320">
        <v>56</v>
      </c>
      <c r="BG8" s="315">
        <v>57</v>
      </c>
      <c r="BH8" s="317">
        <v>58</v>
      </c>
      <c r="BI8" s="316">
        <v>59</v>
      </c>
      <c r="BJ8" s="317">
        <v>60</v>
      </c>
      <c r="BK8" s="316">
        <v>61</v>
      </c>
      <c r="BL8" s="317">
        <v>62</v>
      </c>
      <c r="BM8" s="316">
        <v>63</v>
      </c>
      <c r="BN8" s="321">
        <v>64</v>
      </c>
      <c r="BO8" s="366">
        <v>65</v>
      </c>
      <c r="BP8" s="366">
        <v>66</v>
      </c>
      <c r="BQ8" s="312">
        <v>67</v>
      </c>
      <c r="BR8" s="367">
        <v>68</v>
      </c>
      <c r="BS8" s="367">
        <v>69</v>
      </c>
    </row>
    <row r="9" spans="1:71" s="162" customFormat="1" ht="20.399999999999999" customHeight="1" x14ac:dyDescent="0.3">
      <c r="A9" s="261">
        <f>'Student Data'!A8</f>
        <v>1</v>
      </c>
      <c r="B9" s="262" t="str">
        <f>'Student Data'!B8</f>
        <v>રાજ ભીખાભાઈ સોલંકી</v>
      </c>
      <c r="C9" s="263">
        <f>'Student Data'!C8</f>
        <v>1234</v>
      </c>
      <c r="D9" s="264">
        <f>'Student Data'!D8</f>
        <v>38479</v>
      </c>
      <c r="E9" s="265" t="str">
        <f>'Student Data'!E8</f>
        <v>M</v>
      </c>
      <c r="F9" s="265" t="str">
        <f>'Student Data'!F8</f>
        <v>OBC</v>
      </c>
      <c r="G9" s="266" t="str">
        <f>'Student Data'!G8</f>
        <v>-</v>
      </c>
      <c r="H9" s="267">
        <v>40</v>
      </c>
      <c r="I9" s="268">
        <v>40</v>
      </c>
      <c r="J9" s="268">
        <v>20</v>
      </c>
      <c r="K9" s="269">
        <v>40</v>
      </c>
      <c r="L9" s="270">
        <v>40</v>
      </c>
      <c r="M9" s="270">
        <v>20</v>
      </c>
      <c r="N9" s="271">
        <f>SUM(H9:M9)</f>
        <v>200</v>
      </c>
      <c r="O9" s="272" t="str">
        <f>IF(N9&gt;159,"A",IF(N9&gt;129,"B",IF(N9&gt;99,"C",IF(N9&gt;69,"D",IF(N9&lt;70,"E",)))))</f>
        <v>A</v>
      </c>
      <c r="P9" s="273">
        <f>A9</f>
        <v>1</v>
      </c>
      <c r="Q9" s="267">
        <v>40</v>
      </c>
      <c r="R9" s="268">
        <v>40</v>
      </c>
      <c r="S9" s="268">
        <v>20</v>
      </c>
      <c r="T9" s="269">
        <v>40</v>
      </c>
      <c r="U9" s="270">
        <v>40</v>
      </c>
      <c r="V9" s="270">
        <v>20</v>
      </c>
      <c r="W9" s="271">
        <f>SUM(Q9:V9)</f>
        <v>200</v>
      </c>
      <c r="X9" s="274" t="str">
        <f>IF(W9&gt;159,"A",IF(W9&gt;129,"B",IF(W9&gt;99,"C",IF(W9&gt;69,"D",IF(W9&lt;70,"E",)))))</f>
        <v>A</v>
      </c>
      <c r="Y9" s="267">
        <v>40</v>
      </c>
      <c r="Z9" s="268">
        <v>40</v>
      </c>
      <c r="AA9" s="268">
        <v>20</v>
      </c>
      <c r="AB9" s="269">
        <v>40</v>
      </c>
      <c r="AC9" s="270">
        <v>40</v>
      </c>
      <c r="AD9" s="270">
        <v>20</v>
      </c>
      <c r="AE9" s="271">
        <f>SUM(Y9:AD9)</f>
        <v>200</v>
      </c>
      <c r="AF9" s="272" t="str">
        <f>IF(AE9&gt;159,"A",IF(AE9&gt;129,"B",IF(AE9&gt;99,"C",IF(AE9&gt;69,"D",IF(AE9&lt;70,"E",)))))</f>
        <v>A</v>
      </c>
      <c r="AG9" s="261">
        <f>A9</f>
        <v>1</v>
      </c>
      <c r="AH9" s="267">
        <v>40</v>
      </c>
      <c r="AI9" s="268">
        <v>40</v>
      </c>
      <c r="AJ9" s="268">
        <v>20</v>
      </c>
      <c r="AK9" s="269">
        <v>40</v>
      </c>
      <c r="AL9" s="270">
        <v>40</v>
      </c>
      <c r="AM9" s="270">
        <v>20</v>
      </c>
      <c r="AN9" s="271">
        <f>SUM(AH9:AM9)</f>
        <v>200</v>
      </c>
      <c r="AO9" s="274" t="str">
        <f>IF(AN9&gt;159,"A",IF(AN9&gt;129,"B",IF(AN9&gt;99,"C",IF(AN9&gt;69,"D",IF(AN9&lt;70,"E",)))))</f>
        <v>A</v>
      </c>
      <c r="AP9" s="267">
        <v>40</v>
      </c>
      <c r="AQ9" s="268">
        <v>40</v>
      </c>
      <c r="AR9" s="268">
        <v>20</v>
      </c>
      <c r="AS9" s="269">
        <v>40</v>
      </c>
      <c r="AT9" s="270">
        <v>40</v>
      </c>
      <c r="AU9" s="270">
        <v>20</v>
      </c>
      <c r="AV9" s="271">
        <f>SUM(AP9:AU9)</f>
        <v>200</v>
      </c>
      <c r="AW9" s="272" t="str">
        <f>IF(AV9&gt;159,"A",IF(AV9&gt;129,"B",IF(AV9&gt;99,"C",IF(AV9&gt;69,"D",IF(AV9&lt;70,"E",)))))</f>
        <v>A</v>
      </c>
      <c r="AX9" s="261">
        <f>A9</f>
        <v>1</v>
      </c>
      <c r="AY9" s="267">
        <v>40</v>
      </c>
      <c r="AZ9" s="268">
        <v>40</v>
      </c>
      <c r="BA9" s="268">
        <v>20</v>
      </c>
      <c r="BB9" s="269">
        <v>40</v>
      </c>
      <c r="BC9" s="270">
        <v>40</v>
      </c>
      <c r="BD9" s="270">
        <v>20</v>
      </c>
      <c r="BE9" s="271">
        <f>SUM(AY9:BD9)</f>
        <v>200</v>
      </c>
      <c r="BF9" s="275" t="str">
        <f>IF(BE9&gt;159,"A",IF(BE9&gt;129,"B",IF(BE9&gt;99,"C",IF(BE9&gt;69,"D",IF(BE9&lt;70,"E",)))))</f>
        <v>A</v>
      </c>
      <c r="BG9" s="267">
        <v>40</v>
      </c>
      <c r="BH9" s="268">
        <v>40</v>
      </c>
      <c r="BI9" s="268">
        <v>20</v>
      </c>
      <c r="BJ9" s="269">
        <v>40</v>
      </c>
      <c r="BK9" s="270">
        <v>40</v>
      </c>
      <c r="BL9" s="270">
        <v>20</v>
      </c>
      <c r="BM9" s="271">
        <f>SUM(BG9:BL9)</f>
        <v>200</v>
      </c>
      <c r="BN9" s="275" t="str">
        <f>IF(BM9&gt;159,"A",IF(BM9&gt;129,"B",IF(BM9&gt;99,"C",IF(BM9&gt;69,"D",IF(BM9&lt;70,"E",)))))</f>
        <v>A</v>
      </c>
      <c r="BO9" s="359">
        <f>'Patrak B'!AU10</f>
        <v>35</v>
      </c>
      <c r="BP9" s="271" t="str">
        <f>IF(BO9&gt;319,"A",IF(BO9&gt;259,"B",IF(BO9&gt;199,"C",IF(BO9&gt;139,"D",IF(BO9&lt;140,"E",)))))</f>
        <v>E</v>
      </c>
      <c r="BQ9" s="271">
        <f t="shared" ref="BQ9" si="0">N9+W9+AE9+AN9+AV9+BE9+BM9+BO9</f>
        <v>1435</v>
      </c>
      <c r="BR9" s="369" t="str">
        <f>IF(BQ9&gt;1439,"A",IF(BQ9&gt;1169,"B",IF(BQ9&gt;899,"C",IF(BQ9&gt;629,"D",IF(BQ9&lt;630,"E",)))))</f>
        <v>B</v>
      </c>
      <c r="BS9" s="363">
        <f>IF(OR(ISBLANK(BQ9), BQ9=0, BQ9=""), "", BQ9*100/$BQ$7)</f>
        <v>79.722222222222229</v>
      </c>
    </row>
    <row r="10" spans="1:71" s="162" customFormat="1" ht="20.399999999999999" customHeight="1" x14ac:dyDescent="0.3">
      <c r="A10" s="276">
        <f>'Student Data'!A9</f>
        <v>2</v>
      </c>
      <c r="B10" s="277" t="str">
        <f>IF('Student Data'!B9="","",'Student Data'!B9)</f>
        <v>રમેશ</v>
      </c>
      <c r="C10" s="278">
        <f>IF('Student Data'!C9="","",'Student Data'!C9)</f>
        <v>5678</v>
      </c>
      <c r="D10" s="279">
        <f>IF('Student Data'!D9="","",'Student Data'!D9)</f>
        <v>38719</v>
      </c>
      <c r="E10" s="280" t="str">
        <f>'Student Data'!E9</f>
        <v>M</v>
      </c>
      <c r="F10" s="280" t="str">
        <f>'Student Data'!F9</f>
        <v>OTHER</v>
      </c>
      <c r="G10" s="281" t="str">
        <f>IF('Student Data'!G9="","",'Student Data'!G9)</f>
        <v>-</v>
      </c>
      <c r="H10" s="282">
        <v>30</v>
      </c>
      <c r="I10" s="283">
        <v>30</v>
      </c>
      <c r="J10" s="283">
        <v>10</v>
      </c>
      <c r="K10" s="284">
        <v>30</v>
      </c>
      <c r="L10" s="284">
        <v>30</v>
      </c>
      <c r="M10" s="284">
        <v>10</v>
      </c>
      <c r="N10" s="251">
        <f>IF((AND(H10="",I10="",J10="",K10="",L10="",M10="")),"",SUM(H10:M10))</f>
        <v>140</v>
      </c>
      <c r="O10" s="285" t="str">
        <f>IF(N10="","",IF(N10&gt;159,"A",IF(N10&gt;129,"B",IF(N10&gt;99,"C",IF(N10&gt;69,"D",IF(N10&lt;70,"E",))))))</f>
        <v>B</v>
      </c>
      <c r="P10" s="286">
        <f t="shared" ref="P10:P24" si="1">A10</f>
        <v>2</v>
      </c>
      <c r="Q10" s="282">
        <v>30</v>
      </c>
      <c r="R10" s="283">
        <v>30</v>
      </c>
      <c r="S10" s="283">
        <v>10</v>
      </c>
      <c r="T10" s="284">
        <v>30</v>
      </c>
      <c r="U10" s="284">
        <v>30</v>
      </c>
      <c r="V10" s="284">
        <v>10</v>
      </c>
      <c r="W10" s="251">
        <f>IF((AND(Q10="",R10="",S10="",T10="",U10="",V10="")),"",SUM(Q10:V10))</f>
        <v>140</v>
      </c>
      <c r="X10" s="287" t="str">
        <f>IF(W10="","",IF(W10&gt;159,"A",IF(W10&gt;129,"B",IF(W10&gt;99,"C",IF(W10&gt;69,"D",IF(W10&lt;70,"E",))))))</f>
        <v>B</v>
      </c>
      <c r="Y10" s="282">
        <v>30</v>
      </c>
      <c r="Z10" s="283">
        <v>30</v>
      </c>
      <c r="AA10" s="283">
        <v>10</v>
      </c>
      <c r="AB10" s="284">
        <v>30</v>
      </c>
      <c r="AC10" s="284">
        <v>30</v>
      </c>
      <c r="AD10" s="284">
        <v>10</v>
      </c>
      <c r="AE10" s="251">
        <f>IF((AND(Y10="",Z10="",AA10="",AB10="",AC10="",AD10="")),"",SUM(Y10:AD10))</f>
        <v>140</v>
      </c>
      <c r="AF10" s="285" t="str">
        <f>IF(AE10="","",IF(AE10&gt;159,"A",IF(AE10&gt;129,"B",IF(AE10&gt;99,"C",IF(AE10&gt;69,"D",IF(AE10&lt;70,"E",))))))</f>
        <v>B</v>
      </c>
      <c r="AG10" s="288">
        <f t="shared" ref="AG10:AG24" si="2">A10</f>
        <v>2</v>
      </c>
      <c r="AH10" s="282">
        <v>30</v>
      </c>
      <c r="AI10" s="283">
        <v>30</v>
      </c>
      <c r="AJ10" s="283">
        <v>10</v>
      </c>
      <c r="AK10" s="284">
        <v>30</v>
      </c>
      <c r="AL10" s="284">
        <v>30</v>
      </c>
      <c r="AM10" s="284">
        <v>10</v>
      </c>
      <c r="AN10" s="251">
        <f>IF((AND(AH10="",AI10="",AJ10="",AK10="",AL10="",AM10="")),"",SUM(AH10:AM10))</f>
        <v>140</v>
      </c>
      <c r="AO10" s="287" t="str">
        <f>IF(AN10="","",IF(AN10&gt;159,"A",IF(AN10&gt;129,"B",IF(AN10&gt;99,"C",IF(AN10&gt;69,"D",IF(AN10&lt;70,"E",))))))</f>
        <v>B</v>
      </c>
      <c r="AP10" s="282">
        <v>30</v>
      </c>
      <c r="AQ10" s="283">
        <v>30</v>
      </c>
      <c r="AR10" s="283">
        <v>10</v>
      </c>
      <c r="AS10" s="284">
        <v>30</v>
      </c>
      <c r="AT10" s="284">
        <v>30</v>
      </c>
      <c r="AU10" s="284">
        <v>10</v>
      </c>
      <c r="AV10" s="251">
        <f>IF((AND(AP10="",AQ10="",AR10="",AS10="",AT10="",AU10="")),"",SUM(AP10:AU10))</f>
        <v>140</v>
      </c>
      <c r="AW10" s="285" t="str">
        <f>IF(AV10="","",IF(AV10&gt;159,"A",IF(AV10&gt;129,"B",IF(AV10&gt;99,"C",IF(AV10&gt;69,"D",IF(AV10&lt;70,"E",))))))</f>
        <v>B</v>
      </c>
      <c r="AX10" s="288">
        <f t="shared" ref="AX10:AX24" si="3">A10</f>
        <v>2</v>
      </c>
      <c r="AY10" s="282">
        <v>30</v>
      </c>
      <c r="AZ10" s="283">
        <v>30</v>
      </c>
      <c r="BA10" s="283">
        <v>10</v>
      </c>
      <c r="BB10" s="284">
        <v>30</v>
      </c>
      <c r="BC10" s="284">
        <v>30</v>
      </c>
      <c r="BD10" s="284">
        <v>10</v>
      </c>
      <c r="BE10" s="251">
        <f>IF((AND(AY10="",AZ10="",BA10="",BB10="",BC10="",BD10="")),"",SUM(AY10:BD10))</f>
        <v>140</v>
      </c>
      <c r="BF10" s="289" t="str">
        <f>IF(BE10="","",IF(BE10&gt;159,"A",IF(BE10&gt;129,"B",IF(BE10&gt;99,"C",IF(BE10&gt;69,"D",IF(BE10&lt;70,"E",))))))</f>
        <v>B</v>
      </c>
      <c r="BG10" s="282">
        <v>30</v>
      </c>
      <c r="BH10" s="283">
        <v>30</v>
      </c>
      <c r="BI10" s="283">
        <v>10</v>
      </c>
      <c r="BJ10" s="284">
        <v>30</v>
      </c>
      <c r="BK10" s="284">
        <v>30</v>
      </c>
      <c r="BL10" s="284">
        <v>10</v>
      </c>
      <c r="BM10" s="251">
        <f>IF((AND(BG10="",BH10="",BI10="",BJ10="",BK10="",BL10="")),"",SUM(BG10:BL10))</f>
        <v>140</v>
      </c>
      <c r="BN10" s="289" t="str">
        <f>IF(BM10="","",IF(BM10&gt;159,"A",IF(BM10&gt;129,"B",IF(BM10&gt;99,"C",IF(BM10&gt;69,"D",IF(BM10&lt;70,"E",))))))</f>
        <v>B</v>
      </c>
      <c r="BO10" s="336">
        <f>'Patrak B'!AU12</f>
        <v>23</v>
      </c>
      <c r="BP10" s="362" t="str">
        <f>IF(BO10="","",IF(BO10&gt;319,"A",IF(BO10&gt;259,"B",IF(BO10&gt;199,"C",IF(BO10&gt;139,"D",IF(BO10&lt;140,"E",))))))</f>
        <v>E</v>
      </c>
      <c r="BQ10" s="362">
        <f>IF(AND(N10="",W10="",AE10="",AN10="",AV10="",BE10="",BM10="",BO10=""),"",SUM(N10,W10,AE10,AN10,AV10,BE10,BM10,BO10))</f>
        <v>1003</v>
      </c>
      <c r="BR10" s="368" t="str">
        <f>IF(BQ10="","",IF(BQ10&gt;1439,"A",IF(BQ10&gt;1169,"B",IF(BQ10&gt;899,"C",IF(BQ10&gt;629,"D",IF(BQ10&lt;630,"E",))))))</f>
        <v>C</v>
      </c>
      <c r="BS10" s="364">
        <f>IF(OR(ISBLANK(BQ10), BQ10=0, BQ10=""), "", BQ10*100/$BQ$7)</f>
        <v>55.722222222222221</v>
      </c>
    </row>
    <row r="11" spans="1:71" s="162" customFormat="1" ht="20.399999999999999" customHeight="1" x14ac:dyDescent="0.3">
      <c r="A11" s="276" t="str">
        <f>'Student Data'!A10</f>
        <v/>
      </c>
      <c r="B11" s="277" t="str">
        <f>IF('Student Data'!B10="","",'Student Data'!B10)</f>
        <v/>
      </c>
      <c r="C11" s="278" t="str">
        <f>IF('Student Data'!C10="","",'Student Data'!C10)</f>
        <v/>
      </c>
      <c r="D11" s="279" t="str">
        <f>IF('Student Data'!D10="","",'Student Data'!D10)</f>
        <v/>
      </c>
      <c r="E11" s="280" t="str">
        <f>'Student Data'!E10</f>
        <v>F</v>
      </c>
      <c r="F11" s="280" t="str">
        <f>'Student Data'!F10</f>
        <v>ST</v>
      </c>
      <c r="G11" s="281" t="str">
        <f>IF('Student Data'!G10="","",'Student Data'!G10)</f>
        <v/>
      </c>
      <c r="H11" s="282"/>
      <c r="I11" s="283"/>
      <c r="J11" s="283"/>
      <c r="K11" s="284"/>
      <c r="L11" s="284"/>
      <c r="M11" s="284"/>
      <c r="N11" s="251" t="str">
        <f t="shared" ref="N11:N24" si="4">IF((AND(H11="",I11="",J11="",K11="",L11="",M11="")),"",SUM(H11:M11))</f>
        <v/>
      </c>
      <c r="O11" s="285" t="str">
        <f t="shared" ref="O11:O24" si="5">IF(N11="","",IF(N11&gt;159,"A",IF(N11&gt;129,"B",IF(N11&gt;99,"C",IF(N11&gt;69,"D",IF(N11&lt;70,"E",))))))</f>
        <v/>
      </c>
      <c r="P11" s="286" t="str">
        <f t="shared" si="1"/>
        <v/>
      </c>
      <c r="Q11" s="282"/>
      <c r="R11" s="283"/>
      <c r="S11" s="283"/>
      <c r="T11" s="284"/>
      <c r="U11" s="284"/>
      <c r="V11" s="284"/>
      <c r="W11" s="251" t="str">
        <f t="shared" ref="W11:W24" si="6">IF((AND(Q11="",R11="",S11="",T11="",U11="",V11="")),"",SUM(Q11:V11))</f>
        <v/>
      </c>
      <c r="X11" s="287" t="str">
        <f t="shared" ref="X11:X24" si="7">IF(W11="","",IF(W11&gt;159,"A",IF(W11&gt;129,"B",IF(W11&gt;99,"C",IF(W11&gt;69,"D",IF(W11&lt;70,"E",))))))</f>
        <v/>
      </c>
      <c r="Y11" s="282"/>
      <c r="Z11" s="283"/>
      <c r="AA11" s="283"/>
      <c r="AB11" s="284"/>
      <c r="AC11" s="284"/>
      <c r="AD11" s="284"/>
      <c r="AE11" s="251" t="str">
        <f t="shared" ref="AE11:AE24" si="8">IF((AND(Y11="",Z11="",AA11="",AB11="",AC11="",AD11="")),"",SUM(Y11:AD11))</f>
        <v/>
      </c>
      <c r="AF11" s="285" t="str">
        <f t="shared" ref="AF11:AF24" si="9">IF(AE11="","",IF(AE11&gt;159,"A",IF(AE11&gt;129,"B",IF(AE11&gt;99,"C",IF(AE11&gt;69,"D",IF(AE11&lt;70,"E",))))))</f>
        <v/>
      </c>
      <c r="AG11" s="288" t="str">
        <f t="shared" si="2"/>
        <v/>
      </c>
      <c r="AH11" s="282"/>
      <c r="AI11" s="283"/>
      <c r="AJ11" s="283"/>
      <c r="AK11" s="284"/>
      <c r="AL11" s="284"/>
      <c r="AM11" s="284"/>
      <c r="AN11" s="251" t="str">
        <f t="shared" ref="AN11:AN24" si="10">IF((AND(AH11="",AI11="",AJ11="",AK11="",AL11="",AM11="")),"",SUM(AH11:AM11))</f>
        <v/>
      </c>
      <c r="AO11" s="287" t="str">
        <f t="shared" ref="AO11:AO24" si="11">IF(AN11="","",IF(AN11&gt;159,"A",IF(AN11&gt;129,"B",IF(AN11&gt;99,"C",IF(AN11&gt;69,"D",IF(AN11&lt;70,"E",))))))</f>
        <v/>
      </c>
      <c r="AP11" s="282"/>
      <c r="AQ11" s="283"/>
      <c r="AR11" s="283"/>
      <c r="AS11" s="284"/>
      <c r="AT11" s="284"/>
      <c r="AU11" s="284"/>
      <c r="AV11" s="251" t="str">
        <f t="shared" ref="AV11:AV24" si="12">IF((AND(AP11="",AQ11="",AR11="",AS11="",AT11="",AU11="")),"",SUM(AP11:AU11))</f>
        <v/>
      </c>
      <c r="AW11" s="285" t="str">
        <f t="shared" ref="AW11:AW24" si="13">IF(AV11="","",IF(AV11&gt;159,"A",IF(AV11&gt;129,"B",IF(AV11&gt;99,"C",IF(AV11&gt;69,"D",IF(AV11&lt;70,"E",))))))</f>
        <v/>
      </c>
      <c r="AX11" s="288" t="str">
        <f t="shared" si="3"/>
        <v/>
      </c>
      <c r="AY11" s="282"/>
      <c r="AZ11" s="283"/>
      <c r="BA11" s="283"/>
      <c r="BB11" s="284"/>
      <c r="BC11" s="284"/>
      <c r="BD11" s="284"/>
      <c r="BE11" s="251" t="str">
        <f t="shared" ref="BE11:BE24" si="14">IF((AND(AY11="",AZ11="",BA11="",BB11="",BC11="",BD11="")),"",SUM(AY11:BD11))</f>
        <v/>
      </c>
      <c r="BF11" s="289" t="str">
        <f t="shared" ref="BF11:BF24" si="15">IF(BE11="","",IF(BE11&gt;159,"A",IF(BE11&gt;129,"B",IF(BE11&gt;99,"C",IF(BE11&gt;69,"D",IF(BE11&lt;70,"E",))))))</f>
        <v/>
      </c>
      <c r="BG11" s="282"/>
      <c r="BH11" s="283"/>
      <c r="BI11" s="283"/>
      <c r="BJ11" s="284"/>
      <c r="BK11" s="284"/>
      <c r="BL11" s="284"/>
      <c r="BM11" s="251" t="str">
        <f t="shared" ref="BM11:BM24" si="16">IF((AND(BG11="",BH11="",BI11="",BJ11="",BK11="",BL11="")),"",SUM(BG11:BL11))</f>
        <v/>
      </c>
      <c r="BN11" s="289" t="str">
        <f t="shared" ref="BN11:BN24" si="17">IF(BM11="","",IF(BM11&gt;159,"A",IF(BM11&gt;129,"B",IF(BM11&gt;99,"C",IF(BM11&gt;69,"D",IF(BM11&lt;70,"E",))))))</f>
        <v/>
      </c>
      <c r="BO11" s="336" t="str">
        <f>'Patrak B'!AU14</f>
        <v/>
      </c>
      <c r="BP11" s="362" t="str">
        <f t="shared" ref="BP11:BP24" si="18">IF(BO11="","",IF(BO11&gt;319,"A",IF(BO11&gt;259,"B",IF(BO11&gt;199,"C",IF(BO11&gt;139,"D",IF(BO11&lt;140,"E",))))))</f>
        <v/>
      </c>
      <c r="BQ11" s="362" t="str">
        <f t="shared" ref="BQ11:BQ24" si="19">IF(AND(N11="",W11="",AE11="",AN11="",AV11="",BE11="",BM11="",BO11=""),"",SUM(N11,W11,AE11,AN11,AV11,BE11,BM11,BO11))</f>
        <v/>
      </c>
      <c r="BR11" s="368" t="str">
        <f t="shared" ref="BR11:BR24" si="20">IF(BQ11="","",IF(BQ11&gt;1439,"A",IF(BQ11&gt;1169,"B",IF(BQ11&gt;899,"C",IF(BQ11&gt;629,"D",IF(BQ11&lt;630,"E",))))))</f>
        <v/>
      </c>
      <c r="BS11" s="364" t="str">
        <f t="shared" ref="BS11:BS73" si="21">IF(OR(ISBLANK(BQ11), BQ11=0, BQ11=""), "", BQ11*100/$BQ$7)</f>
        <v/>
      </c>
    </row>
    <row r="12" spans="1:71" s="162" customFormat="1" ht="20.399999999999999" customHeight="1" x14ac:dyDescent="0.3">
      <c r="A12" s="276" t="str">
        <f>'Student Data'!A11</f>
        <v/>
      </c>
      <c r="B12" s="277" t="str">
        <f>IF('Student Data'!B11="","",'Student Data'!B11)</f>
        <v/>
      </c>
      <c r="C12" s="278" t="str">
        <f>IF('Student Data'!C11="","",'Student Data'!C11)</f>
        <v/>
      </c>
      <c r="D12" s="279" t="str">
        <f>IF('Student Data'!D11="","",'Student Data'!D11)</f>
        <v/>
      </c>
      <c r="E12" s="280" t="str">
        <f>'Student Data'!E11</f>
        <v>M</v>
      </c>
      <c r="F12" s="280" t="str">
        <f>'Student Data'!F11</f>
        <v>ST</v>
      </c>
      <c r="G12" s="281" t="str">
        <f>IF('Student Data'!G11="","",'Student Data'!G11)</f>
        <v/>
      </c>
      <c r="H12" s="282"/>
      <c r="I12" s="283"/>
      <c r="J12" s="283"/>
      <c r="K12" s="284"/>
      <c r="L12" s="284"/>
      <c r="M12" s="284"/>
      <c r="N12" s="251" t="str">
        <f t="shared" si="4"/>
        <v/>
      </c>
      <c r="O12" s="285" t="str">
        <f t="shared" si="5"/>
        <v/>
      </c>
      <c r="P12" s="286" t="str">
        <f t="shared" si="1"/>
        <v/>
      </c>
      <c r="Q12" s="282"/>
      <c r="R12" s="283"/>
      <c r="S12" s="283"/>
      <c r="T12" s="284"/>
      <c r="U12" s="284"/>
      <c r="V12" s="284"/>
      <c r="W12" s="251" t="str">
        <f t="shared" si="6"/>
        <v/>
      </c>
      <c r="X12" s="287" t="str">
        <f t="shared" si="7"/>
        <v/>
      </c>
      <c r="Y12" s="282"/>
      <c r="Z12" s="283"/>
      <c r="AA12" s="283"/>
      <c r="AB12" s="284"/>
      <c r="AC12" s="284"/>
      <c r="AD12" s="284"/>
      <c r="AE12" s="251" t="str">
        <f t="shared" si="8"/>
        <v/>
      </c>
      <c r="AF12" s="285" t="str">
        <f t="shared" si="9"/>
        <v/>
      </c>
      <c r="AG12" s="288" t="str">
        <f t="shared" si="2"/>
        <v/>
      </c>
      <c r="AH12" s="282"/>
      <c r="AI12" s="283"/>
      <c r="AJ12" s="283"/>
      <c r="AK12" s="284"/>
      <c r="AL12" s="284"/>
      <c r="AM12" s="284"/>
      <c r="AN12" s="251" t="str">
        <f t="shared" si="10"/>
        <v/>
      </c>
      <c r="AO12" s="287" t="str">
        <f t="shared" si="11"/>
        <v/>
      </c>
      <c r="AP12" s="282"/>
      <c r="AQ12" s="283"/>
      <c r="AR12" s="283"/>
      <c r="AS12" s="284"/>
      <c r="AT12" s="284"/>
      <c r="AU12" s="284"/>
      <c r="AV12" s="251" t="str">
        <f t="shared" si="12"/>
        <v/>
      </c>
      <c r="AW12" s="285" t="str">
        <f t="shared" si="13"/>
        <v/>
      </c>
      <c r="AX12" s="288" t="str">
        <f t="shared" si="3"/>
        <v/>
      </c>
      <c r="AY12" s="282"/>
      <c r="AZ12" s="283"/>
      <c r="BA12" s="283"/>
      <c r="BB12" s="284"/>
      <c r="BC12" s="284"/>
      <c r="BD12" s="284"/>
      <c r="BE12" s="251" t="str">
        <f t="shared" si="14"/>
        <v/>
      </c>
      <c r="BF12" s="289" t="str">
        <f t="shared" si="15"/>
        <v/>
      </c>
      <c r="BG12" s="282"/>
      <c r="BH12" s="283"/>
      <c r="BI12" s="283"/>
      <c r="BJ12" s="284"/>
      <c r="BK12" s="284"/>
      <c r="BL12" s="284"/>
      <c r="BM12" s="251" t="str">
        <f t="shared" si="16"/>
        <v/>
      </c>
      <c r="BN12" s="289" t="str">
        <f t="shared" si="17"/>
        <v/>
      </c>
      <c r="BO12" s="336" t="str">
        <f>'Patrak B'!AU16</f>
        <v/>
      </c>
      <c r="BP12" s="362" t="str">
        <f t="shared" si="18"/>
        <v/>
      </c>
      <c r="BQ12" s="362" t="str">
        <f t="shared" si="19"/>
        <v/>
      </c>
      <c r="BR12" s="368" t="str">
        <f t="shared" si="20"/>
        <v/>
      </c>
      <c r="BS12" s="364" t="str">
        <f t="shared" si="21"/>
        <v/>
      </c>
    </row>
    <row r="13" spans="1:71" s="162" customFormat="1" ht="20.399999999999999" customHeight="1" x14ac:dyDescent="0.3">
      <c r="A13" s="276" t="str">
        <f>'Student Data'!A12</f>
        <v/>
      </c>
      <c r="B13" s="277" t="str">
        <f>IF('Student Data'!B12="","",'Student Data'!B12)</f>
        <v/>
      </c>
      <c r="C13" s="278" t="str">
        <f>IF('Student Data'!C12="","",'Student Data'!C12)</f>
        <v/>
      </c>
      <c r="D13" s="279" t="str">
        <f>IF('Student Data'!D12="","",'Student Data'!D12)</f>
        <v/>
      </c>
      <c r="E13" s="280" t="str">
        <f>'Student Data'!E12</f>
        <v>M</v>
      </c>
      <c r="F13" s="280" t="str">
        <f>'Student Data'!F12</f>
        <v>SC</v>
      </c>
      <c r="G13" s="281" t="str">
        <f>IF('Student Data'!G12="","",'Student Data'!G12)</f>
        <v/>
      </c>
      <c r="H13" s="282"/>
      <c r="I13" s="283"/>
      <c r="J13" s="283"/>
      <c r="K13" s="284"/>
      <c r="L13" s="284"/>
      <c r="M13" s="284"/>
      <c r="N13" s="251" t="str">
        <f t="shared" si="4"/>
        <v/>
      </c>
      <c r="O13" s="285" t="str">
        <f t="shared" si="5"/>
        <v/>
      </c>
      <c r="P13" s="286" t="str">
        <f t="shared" si="1"/>
        <v/>
      </c>
      <c r="Q13" s="282"/>
      <c r="R13" s="283"/>
      <c r="S13" s="283"/>
      <c r="T13" s="284"/>
      <c r="U13" s="284"/>
      <c r="V13" s="284"/>
      <c r="W13" s="251" t="str">
        <f t="shared" si="6"/>
        <v/>
      </c>
      <c r="X13" s="287" t="str">
        <f t="shared" si="7"/>
        <v/>
      </c>
      <c r="Y13" s="282"/>
      <c r="Z13" s="283"/>
      <c r="AA13" s="283"/>
      <c r="AB13" s="284"/>
      <c r="AC13" s="284"/>
      <c r="AD13" s="284"/>
      <c r="AE13" s="251" t="str">
        <f t="shared" si="8"/>
        <v/>
      </c>
      <c r="AF13" s="285" t="str">
        <f t="shared" si="9"/>
        <v/>
      </c>
      <c r="AG13" s="288" t="str">
        <f t="shared" si="2"/>
        <v/>
      </c>
      <c r="AH13" s="282"/>
      <c r="AI13" s="283"/>
      <c r="AJ13" s="283"/>
      <c r="AK13" s="284"/>
      <c r="AL13" s="284"/>
      <c r="AM13" s="284"/>
      <c r="AN13" s="251" t="str">
        <f t="shared" si="10"/>
        <v/>
      </c>
      <c r="AO13" s="287" t="str">
        <f t="shared" si="11"/>
        <v/>
      </c>
      <c r="AP13" s="282"/>
      <c r="AQ13" s="283"/>
      <c r="AR13" s="283"/>
      <c r="AS13" s="284"/>
      <c r="AT13" s="284"/>
      <c r="AU13" s="284"/>
      <c r="AV13" s="251" t="str">
        <f t="shared" si="12"/>
        <v/>
      </c>
      <c r="AW13" s="285" t="str">
        <f t="shared" si="13"/>
        <v/>
      </c>
      <c r="AX13" s="288" t="str">
        <f t="shared" si="3"/>
        <v/>
      </c>
      <c r="AY13" s="282"/>
      <c r="AZ13" s="283"/>
      <c r="BA13" s="283"/>
      <c r="BB13" s="284"/>
      <c r="BC13" s="284"/>
      <c r="BD13" s="284"/>
      <c r="BE13" s="251" t="str">
        <f t="shared" si="14"/>
        <v/>
      </c>
      <c r="BF13" s="289" t="str">
        <f t="shared" si="15"/>
        <v/>
      </c>
      <c r="BG13" s="282"/>
      <c r="BH13" s="283"/>
      <c r="BI13" s="283"/>
      <c r="BJ13" s="284"/>
      <c r="BK13" s="284"/>
      <c r="BL13" s="284"/>
      <c r="BM13" s="251" t="str">
        <f t="shared" si="16"/>
        <v/>
      </c>
      <c r="BN13" s="289" t="str">
        <f t="shared" si="17"/>
        <v/>
      </c>
      <c r="BO13" s="336" t="str">
        <f>'Patrak B'!AU18</f>
        <v/>
      </c>
      <c r="BP13" s="362" t="str">
        <f t="shared" si="18"/>
        <v/>
      </c>
      <c r="BQ13" s="362" t="str">
        <f t="shared" si="19"/>
        <v/>
      </c>
      <c r="BR13" s="368" t="str">
        <f t="shared" si="20"/>
        <v/>
      </c>
      <c r="BS13" s="364" t="str">
        <f t="shared" si="21"/>
        <v/>
      </c>
    </row>
    <row r="14" spans="1:71" s="162" customFormat="1" ht="20.399999999999999" customHeight="1" x14ac:dyDescent="0.3">
      <c r="A14" s="276" t="str">
        <f>'Student Data'!A13</f>
        <v/>
      </c>
      <c r="B14" s="277" t="str">
        <f>IF('Student Data'!B13="","",'Student Data'!B13)</f>
        <v/>
      </c>
      <c r="C14" s="278" t="str">
        <f>IF('Student Data'!C13="","",'Student Data'!C13)</f>
        <v/>
      </c>
      <c r="D14" s="279" t="str">
        <f>IF('Student Data'!D13="","",'Student Data'!D13)</f>
        <v/>
      </c>
      <c r="E14" s="280" t="str">
        <f>'Student Data'!E13</f>
        <v>M</v>
      </c>
      <c r="F14" s="280" t="str">
        <f>'Student Data'!F13</f>
        <v>OBC</v>
      </c>
      <c r="G14" s="281" t="str">
        <f>IF('Student Data'!G13="","",'Student Data'!G13)</f>
        <v/>
      </c>
      <c r="H14" s="282"/>
      <c r="I14" s="283"/>
      <c r="J14" s="283"/>
      <c r="K14" s="284"/>
      <c r="L14" s="284"/>
      <c r="M14" s="284"/>
      <c r="N14" s="251" t="str">
        <f t="shared" si="4"/>
        <v/>
      </c>
      <c r="O14" s="285" t="str">
        <f t="shared" si="5"/>
        <v/>
      </c>
      <c r="P14" s="286" t="str">
        <f t="shared" si="1"/>
        <v/>
      </c>
      <c r="Q14" s="282"/>
      <c r="R14" s="283"/>
      <c r="S14" s="283"/>
      <c r="T14" s="284"/>
      <c r="U14" s="284"/>
      <c r="V14" s="284"/>
      <c r="W14" s="251" t="str">
        <f t="shared" si="6"/>
        <v/>
      </c>
      <c r="X14" s="287" t="str">
        <f t="shared" si="7"/>
        <v/>
      </c>
      <c r="Y14" s="282"/>
      <c r="Z14" s="283"/>
      <c r="AA14" s="283"/>
      <c r="AB14" s="284"/>
      <c r="AC14" s="284"/>
      <c r="AD14" s="284"/>
      <c r="AE14" s="251" t="str">
        <f t="shared" si="8"/>
        <v/>
      </c>
      <c r="AF14" s="285" t="str">
        <f t="shared" si="9"/>
        <v/>
      </c>
      <c r="AG14" s="288" t="str">
        <f t="shared" si="2"/>
        <v/>
      </c>
      <c r="AH14" s="282"/>
      <c r="AI14" s="283"/>
      <c r="AJ14" s="283"/>
      <c r="AK14" s="284"/>
      <c r="AL14" s="284"/>
      <c r="AM14" s="284"/>
      <c r="AN14" s="251" t="str">
        <f t="shared" si="10"/>
        <v/>
      </c>
      <c r="AO14" s="287" t="str">
        <f t="shared" si="11"/>
        <v/>
      </c>
      <c r="AP14" s="282"/>
      <c r="AQ14" s="283"/>
      <c r="AR14" s="283"/>
      <c r="AS14" s="284"/>
      <c r="AT14" s="284"/>
      <c r="AU14" s="284"/>
      <c r="AV14" s="251" t="str">
        <f t="shared" si="12"/>
        <v/>
      </c>
      <c r="AW14" s="285" t="str">
        <f t="shared" si="13"/>
        <v/>
      </c>
      <c r="AX14" s="288" t="str">
        <f t="shared" si="3"/>
        <v/>
      </c>
      <c r="AY14" s="282"/>
      <c r="AZ14" s="283"/>
      <c r="BA14" s="283"/>
      <c r="BB14" s="284"/>
      <c r="BC14" s="284"/>
      <c r="BD14" s="284"/>
      <c r="BE14" s="251" t="str">
        <f t="shared" si="14"/>
        <v/>
      </c>
      <c r="BF14" s="289" t="str">
        <f t="shared" si="15"/>
        <v/>
      </c>
      <c r="BG14" s="282"/>
      <c r="BH14" s="283"/>
      <c r="BI14" s="283"/>
      <c r="BJ14" s="284"/>
      <c r="BK14" s="284"/>
      <c r="BL14" s="284"/>
      <c r="BM14" s="251" t="str">
        <f t="shared" si="16"/>
        <v/>
      </c>
      <c r="BN14" s="289" t="str">
        <f t="shared" si="17"/>
        <v/>
      </c>
      <c r="BO14" s="336" t="str">
        <f>'Patrak B'!AU20</f>
        <v/>
      </c>
      <c r="BP14" s="362" t="str">
        <f t="shared" si="18"/>
        <v/>
      </c>
      <c r="BQ14" s="362" t="str">
        <f t="shared" si="19"/>
        <v/>
      </c>
      <c r="BR14" s="368" t="str">
        <f t="shared" si="20"/>
        <v/>
      </c>
      <c r="BS14" s="364" t="str">
        <f t="shared" si="21"/>
        <v/>
      </c>
    </row>
    <row r="15" spans="1:71" s="162" customFormat="1" ht="20.399999999999999" customHeight="1" x14ac:dyDescent="0.3">
      <c r="A15" s="276" t="str">
        <f>'Student Data'!A14</f>
        <v/>
      </c>
      <c r="B15" s="277" t="str">
        <f>IF('Student Data'!B14="","",'Student Data'!B14)</f>
        <v/>
      </c>
      <c r="C15" s="278" t="str">
        <f>IF('Student Data'!C14="","",'Student Data'!C14)</f>
        <v/>
      </c>
      <c r="D15" s="279" t="str">
        <f>IF('Student Data'!D14="","",'Student Data'!D14)</f>
        <v/>
      </c>
      <c r="E15" s="280" t="str">
        <f>'Student Data'!E14</f>
        <v>M</v>
      </c>
      <c r="F15" s="280" t="str">
        <f>'Student Data'!F14</f>
        <v>OTHER</v>
      </c>
      <c r="G15" s="281" t="str">
        <f>IF('Student Data'!G14="","",'Student Data'!G14)</f>
        <v/>
      </c>
      <c r="H15" s="282"/>
      <c r="I15" s="283"/>
      <c r="J15" s="283"/>
      <c r="K15" s="284"/>
      <c r="L15" s="284"/>
      <c r="M15" s="284"/>
      <c r="N15" s="251" t="str">
        <f t="shared" si="4"/>
        <v/>
      </c>
      <c r="O15" s="285" t="str">
        <f t="shared" si="5"/>
        <v/>
      </c>
      <c r="P15" s="286" t="str">
        <f t="shared" si="1"/>
        <v/>
      </c>
      <c r="Q15" s="282"/>
      <c r="R15" s="283"/>
      <c r="S15" s="283"/>
      <c r="T15" s="284"/>
      <c r="U15" s="284"/>
      <c r="V15" s="284"/>
      <c r="W15" s="251" t="str">
        <f t="shared" si="6"/>
        <v/>
      </c>
      <c r="X15" s="287" t="str">
        <f t="shared" si="7"/>
        <v/>
      </c>
      <c r="Y15" s="282"/>
      <c r="Z15" s="283"/>
      <c r="AA15" s="283"/>
      <c r="AB15" s="284"/>
      <c r="AC15" s="284"/>
      <c r="AD15" s="284"/>
      <c r="AE15" s="251" t="str">
        <f t="shared" si="8"/>
        <v/>
      </c>
      <c r="AF15" s="285" t="str">
        <f t="shared" si="9"/>
        <v/>
      </c>
      <c r="AG15" s="288" t="str">
        <f t="shared" si="2"/>
        <v/>
      </c>
      <c r="AH15" s="282"/>
      <c r="AI15" s="283"/>
      <c r="AJ15" s="283"/>
      <c r="AK15" s="284"/>
      <c r="AL15" s="284"/>
      <c r="AM15" s="284"/>
      <c r="AN15" s="251" t="str">
        <f t="shared" si="10"/>
        <v/>
      </c>
      <c r="AO15" s="287" t="str">
        <f t="shared" si="11"/>
        <v/>
      </c>
      <c r="AP15" s="282"/>
      <c r="AQ15" s="283"/>
      <c r="AR15" s="283"/>
      <c r="AS15" s="284"/>
      <c r="AT15" s="284"/>
      <c r="AU15" s="284"/>
      <c r="AV15" s="251" t="str">
        <f t="shared" si="12"/>
        <v/>
      </c>
      <c r="AW15" s="285" t="str">
        <f t="shared" si="13"/>
        <v/>
      </c>
      <c r="AX15" s="288" t="str">
        <f t="shared" si="3"/>
        <v/>
      </c>
      <c r="AY15" s="282"/>
      <c r="AZ15" s="283"/>
      <c r="BA15" s="283"/>
      <c r="BB15" s="284"/>
      <c r="BC15" s="284"/>
      <c r="BD15" s="284"/>
      <c r="BE15" s="251" t="str">
        <f t="shared" si="14"/>
        <v/>
      </c>
      <c r="BF15" s="289" t="str">
        <f t="shared" si="15"/>
        <v/>
      </c>
      <c r="BG15" s="282"/>
      <c r="BH15" s="283"/>
      <c r="BI15" s="283"/>
      <c r="BJ15" s="284"/>
      <c r="BK15" s="284"/>
      <c r="BL15" s="284"/>
      <c r="BM15" s="251" t="str">
        <f t="shared" si="16"/>
        <v/>
      </c>
      <c r="BN15" s="289" t="str">
        <f t="shared" si="17"/>
        <v/>
      </c>
      <c r="BO15" s="336" t="str">
        <f>'Patrak B'!AU22</f>
        <v/>
      </c>
      <c r="BP15" s="362" t="str">
        <f t="shared" si="18"/>
        <v/>
      </c>
      <c r="BQ15" s="362" t="str">
        <f t="shared" si="19"/>
        <v/>
      </c>
      <c r="BR15" s="368" t="str">
        <f t="shared" si="20"/>
        <v/>
      </c>
      <c r="BS15" s="364" t="str">
        <f t="shared" si="21"/>
        <v/>
      </c>
    </row>
    <row r="16" spans="1:71" s="162" customFormat="1" ht="20.399999999999999" customHeight="1" x14ac:dyDescent="0.3">
      <c r="A16" s="276" t="str">
        <f>'Student Data'!A15</f>
        <v/>
      </c>
      <c r="B16" s="277" t="str">
        <f>IF('Student Data'!B15="","",'Student Data'!B15)</f>
        <v/>
      </c>
      <c r="C16" s="278" t="str">
        <f>IF('Student Data'!C15="","",'Student Data'!C15)</f>
        <v/>
      </c>
      <c r="D16" s="279" t="str">
        <f>IF('Student Data'!D15="","",'Student Data'!D15)</f>
        <v/>
      </c>
      <c r="E16" s="280" t="str">
        <f>'Student Data'!E15</f>
        <v>M</v>
      </c>
      <c r="F16" s="280">
        <f>'Student Data'!F15</f>
        <v>0</v>
      </c>
      <c r="G16" s="281" t="str">
        <f>IF('Student Data'!G15="","",'Student Data'!G15)</f>
        <v/>
      </c>
      <c r="H16" s="282"/>
      <c r="I16" s="283"/>
      <c r="J16" s="283"/>
      <c r="K16" s="284"/>
      <c r="L16" s="284"/>
      <c r="M16" s="284"/>
      <c r="N16" s="251" t="str">
        <f t="shared" si="4"/>
        <v/>
      </c>
      <c r="O16" s="285" t="str">
        <f t="shared" si="5"/>
        <v/>
      </c>
      <c r="P16" s="286" t="str">
        <f t="shared" si="1"/>
        <v/>
      </c>
      <c r="Q16" s="282"/>
      <c r="R16" s="283"/>
      <c r="S16" s="283"/>
      <c r="T16" s="284"/>
      <c r="U16" s="284"/>
      <c r="V16" s="284"/>
      <c r="W16" s="251" t="str">
        <f t="shared" si="6"/>
        <v/>
      </c>
      <c r="X16" s="287" t="str">
        <f t="shared" si="7"/>
        <v/>
      </c>
      <c r="Y16" s="282"/>
      <c r="Z16" s="283"/>
      <c r="AA16" s="283"/>
      <c r="AB16" s="284"/>
      <c r="AC16" s="284"/>
      <c r="AD16" s="284"/>
      <c r="AE16" s="251" t="str">
        <f t="shared" si="8"/>
        <v/>
      </c>
      <c r="AF16" s="285" t="str">
        <f t="shared" si="9"/>
        <v/>
      </c>
      <c r="AG16" s="288" t="str">
        <f t="shared" si="2"/>
        <v/>
      </c>
      <c r="AH16" s="282"/>
      <c r="AI16" s="283"/>
      <c r="AJ16" s="283"/>
      <c r="AK16" s="284"/>
      <c r="AL16" s="284"/>
      <c r="AM16" s="284"/>
      <c r="AN16" s="251" t="str">
        <f t="shared" si="10"/>
        <v/>
      </c>
      <c r="AO16" s="287" t="str">
        <f t="shared" si="11"/>
        <v/>
      </c>
      <c r="AP16" s="282"/>
      <c r="AQ16" s="283"/>
      <c r="AR16" s="283"/>
      <c r="AS16" s="284"/>
      <c r="AT16" s="284"/>
      <c r="AU16" s="284"/>
      <c r="AV16" s="251" t="str">
        <f t="shared" si="12"/>
        <v/>
      </c>
      <c r="AW16" s="285" t="str">
        <f t="shared" si="13"/>
        <v/>
      </c>
      <c r="AX16" s="288" t="str">
        <f t="shared" si="3"/>
        <v/>
      </c>
      <c r="AY16" s="282"/>
      <c r="AZ16" s="283"/>
      <c r="BA16" s="283"/>
      <c r="BB16" s="284"/>
      <c r="BC16" s="284"/>
      <c r="BD16" s="284"/>
      <c r="BE16" s="251" t="str">
        <f t="shared" si="14"/>
        <v/>
      </c>
      <c r="BF16" s="289" t="str">
        <f t="shared" si="15"/>
        <v/>
      </c>
      <c r="BG16" s="282"/>
      <c r="BH16" s="283"/>
      <c r="BI16" s="283"/>
      <c r="BJ16" s="284"/>
      <c r="BK16" s="284"/>
      <c r="BL16" s="284"/>
      <c r="BM16" s="251" t="str">
        <f t="shared" si="16"/>
        <v/>
      </c>
      <c r="BN16" s="289" t="str">
        <f t="shared" si="17"/>
        <v/>
      </c>
      <c r="BO16" s="336" t="str">
        <f>'Patrak B'!AU24</f>
        <v/>
      </c>
      <c r="BP16" s="362" t="str">
        <f t="shared" si="18"/>
        <v/>
      </c>
      <c r="BQ16" s="362" t="str">
        <f t="shared" si="19"/>
        <v/>
      </c>
      <c r="BR16" s="368" t="str">
        <f t="shared" si="20"/>
        <v/>
      </c>
      <c r="BS16" s="364" t="str">
        <f t="shared" si="21"/>
        <v/>
      </c>
    </row>
    <row r="17" spans="1:71" s="162" customFormat="1" ht="20.399999999999999" customHeight="1" x14ac:dyDescent="0.3">
      <c r="A17" s="276" t="str">
        <f>'Student Data'!A16</f>
        <v/>
      </c>
      <c r="B17" s="277" t="str">
        <f>IF('Student Data'!B16="","",'Student Data'!B16)</f>
        <v/>
      </c>
      <c r="C17" s="278" t="str">
        <f>IF('Student Data'!C16="","",'Student Data'!C16)</f>
        <v/>
      </c>
      <c r="D17" s="279" t="str">
        <f>IF('Student Data'!D16="","",'Student Data'!D16)</f>
        <v/>
      </c>
      <c r="E17" s="280" t="str">
        <f>'Student Data'!E16</f>
        <v>M</v>
      </c>
      <c r="F17" s="280">
        <f>'Student Data'!F16</f>
        <v>0</v>
      </c>
      <c r="G17" s="281" t="str">
        <f>IF('Student Data'!G16="","",'Student Data'!G16)</f>
        <v/>
      </c>
      <c r="H17" s="282"/>
      <c r="I17" s="283"/>
      <c r="J17" s="283"/>
      <c r="K17" s="284"/>
      <c r="L17" s="284"/>
      <c r="M17" s="284"/>
      <c r="N17" s="251" t="str">
        <f t="shared" si="4"/>
        <v/>
      </c>
      <c r="O17" s="285" t="str">
        <f t="shared" si="5"/>
        <v/>
      </c>
      <c r="P17" s="286" t="str">
        <f t="shared" si="1"/>
        <v/>
      </c>
      <c r="Q17" s="282"/>
      <c r="R17" s="283"/>
      <c r="S17" s="283"/>
      <c r="T17" s="284"/>
      <c r="U17" s="284"/>
      <c r="V17" s="284"/>
      <c r="W17" s="251" t="str">
        <f t="shared" si="6"/>
        <v/>
      </c>
      <c r="X17" s="287" t="str">
        <f t="shared" si="7"/>
        <v/>
      </c>
      <c r="Y17" s="282"/>
      <c r="Z17" s="283"/>
      <c r="AA17" s="283"/>
      <c r="AB17" s="284"/>
      <c r="AC17" s="284"/>
      <c r="AD17" s="284"/>
      <c r="AE17" s="251" t="str">
        <f t="shared" si="8"/>
        <v/>
      </c>
      <c r="AF17" s="285" t="str">
        <f t="shared" si="9"/>
        <v/>
      </c>
      <c r="AG17" s="288" t="str">
        <f t="shared" si="2"/>
        <v/>
      </c>
      <c r="AH17" s="282"/>
      <c r="AI17" s="283"/>
      <c r="AJ17" s="283"/>
      <c r="AK17" s="284"/>
      <c r="AL17" s="284"/>
      <c r="AM17" s="284"/>
      <c r="AN17" s="251" t="str">
        <f t="shared" si="10"/>
        <v/>
      </c>
      <c r="AO17" s="287" t="str">
        <f t="shared" si="11"/>
        <v/>
      </c>
      <c r="AP17" s="282"/>
      <c r="AQ17" s="283"/>
      <c r="AR17" s="283"/>
      <c r="AS17" s="284"/>
      <c r="AT17" s="284"/>
      <c r="AU17" s="284"/>
      <c r="AV17" s="251" t="str">
        <f t="shared" si="12"/>
        <v/>
      </c>
      <c r="AW17" s="285" t="str">
        <f t="shared" si="13"/>
        <v/>
      </c>
      <c r="AX17" s="288" t="str">
        <f t="shared" si="3"/>
        <v/>
      </c>
      <c r="AY17" s="282"/>
      <c r="AZ17" s="283"/>
      <c r="BA17" s="283"/>
      <c r="BB17" s="284"/>
      <c r="BC17" s="284"/>
      <c r="BD17" s="284"/>
      <c r="BE17" s="251" t="str">
        <f t="shared" si="14"/>
        <v/>
      </c>
      <c r="BF17" s="289" t="str">
        <f t="shared" si="15"/>
        <v/>
      </c>
      <c r="BG17" s="282"/>
      <c r="BH17" s="283"/>
      <c r="BI17" s="283"/>
      <c r="BJ17" s="284"/>
      <c r="BK17" s="284"/>
      <c r="BL17" s="284"/>
      <c r="BM17" s="251" t="str">
        <f t="shared" si="16"/>
        <v/>
      </c>
      <c r="BN17" s="289" t="str">
        <f t="shared" si="17"/>
        <v/>
      </c>
      <c r="BO17" s="336" t="str">
        <f>'Patrak B'!AU26</f>
        <v/>
      </c>
      <c r="BP17" s="362" t="str">
        <f t="shared" si="18"/>
        <v/>
      </c>
      <c r="BQ17" s="362" t="str">
        <f t="shared" si="19"/>
        <v/>
      </c>
      <c r="BR17" s="368" t="str">
        <f t="shared" si="20"/>
        <v/>
      </c>
      <c r="BS17" s="364" t="str">
        <f t="shared" si="21"/>
        <v/>
      </c>
    </row>
    <row r="18" spans="1:71" s="162" customFormat="1" ht="20.399999999999999" customHeight="1" x14ac:dyDescent="0.3">
      <c r="A18" s="276" t="str">
        <f>'Student Data'!A17</f>
        <v/>
      </c>
      <c r="B18" s="277" t="str">
        <f>IF('Student Data'!B17="","",'Student Data'!B17)</f>
        <v/>
      </c>
      <c r="C18" s="278" t="str">
        <f>IF('Student Data'!C17="","",'Student Data'!C17)</f>
        <v/>
      </c>
      <c r="D18" s="279" t="str">
        <f>IF('Student Data'!D17="","",'Student Data'!D17)</f>
        <v/>
      </c>
      <c r="E18" s="280">
        <f>'Student Data'!E17</f>
        <v>0</v>
      </c>
      <c r="F18" s="280">
        <f>'Student Data'!F17</f>
        <v>0</v>
      </c>
      <c r="G18" s="281" t="str">
        <f>IF('Student Data'!G17="","",'Student Data'!G17)</f>
        <v/>
      </c>
      <c r="H18" s="282"/>
      <c r="I18" s="283"/>
      <c r="J18" s="283"/>
      <c r="K18" s="284"/>
      <c r="L18" s="284"/>
      <c r="M18" s="284"/>
      <c r="N18" s="251" t="str">
        <f t="shared" si="4"/>
        <v/>
      </c>
      <c r="O18" s="285" t="str">
        <f t="shared" si="5"/>
        <v/>
      </c>
      <c r="P18" s="286" t="str">
        <f t="shared" si="1"/>
        <v/>
      </c>
      <c r="Q18" s="282"/>
      <c r="R18" s="283"/>
      <c r="S18" s="283"/>
      <c r="T18" s="284"/>
      <c r="U18" s="284"/>
      <c r="V18" s="284"/>
      <c r="W18" s="251" t="str">
        <f t="shared" si="6"/>
        <v/>
      </c>
      <c r="X18" s="287" t="str">
        <f t="shared" si="7"/>
        <v/>
      </c>
      <c r="Y18" s="282"/>
      <c r="Z18" s="283"/>
      <c r="AA18" s="283"/>
      <c r="AB18" s="284"/>
      <c r="AC18" s="284"/>
      <c r="AD18" s="284"/>
      <c r="AE18" s="251" t="str">
        <f t="shared" si="8"/>
        <v/>
      </c>
      <c r="AF18" s="285" t="str">
        <f t="shared" si="9"/>
        <v/>
      </c>
      <c r="AG18" s="288" t="str">
        <f t="shared" si="2"/>
        <v/>
      </c>
      <c r="AH18" s="282"/>
      <c r="AI18" s="283"/>
      <c r="AJ18" s="283"/>
      <c r="AK18" s="284"/>
      <c r="AL18" s="284"/>
      <c r="AM18" s="284"/>
      <c r="AN18" s="251" t="str">
        <f t="shared" si="10"/>
        <v/>
      </c>
      <c r="AO18" s="287" t="str">
        <f t="shared" si="11"/>
        <v/>
      </c>
      <c r="AP18" s="282"/>
      <c r="AQ18" s="283"/>
      <c r="AR18" s="283"/>
      <c r="AS18" s="284"/>
      <c r="AT18" s="284"/>
      <c r="AU18" s="284"/>
      <c r="AV18" s="251" t="str">
        <f t="shared" si="12"/>
        <v/>
      </c>
      <c r="AW18" s="285" t="str">
        <f t="shared" si="13"/>
        <v/>
      </c>
      <c r="AX18" s="288" t="str">
        <f t="shared" si="3"/>
        <v/>
      </c>
      <c r="AY18" s="282"/>
      <c r="AZ18" s="283"/>
      <c r="BA18" s="283"/>
      <c r="BB18" s="284"/>
      <c r="BC18" s="284"/>
      <c r="BD18" s="284"/>
      <c r="BE18" s="251" t="str">
        <f t="shared" si="14"/>
        <v/>
      </c>
      <c r="BF18" s="289" t="str">
        <f t="shared" si="15"/>
        <v/>
      </c>
      <c r="BG18" s="282"/>
      <c r="BH18" s="283"/>
      <c r="BI18" s="283"/>
      <c r="BJ18" s="284"/>
      <c r="BK18" s="284"/>
      <c r="BL18" s="284"/>
      <c r="BM18" s="251" t="str">
        <f t="shared" si="16"/>
        <v/>
      </c>
      <c r="BN18" s="289" t="str">
        <f t="shared" si="17"/>
        <v/>
      </c>
      <c r="BO18" s="336" t="str">
        <f>'Patrak B'!AU28</f>
        <v/>
      </c>
      <c r="BP18" s="362" t="str">
        <f t="shared" si="18"/>
        <v/>
      </c>
      <c r="BQ18" s="362" t="str">
        <f t="shared" si="19"/>
        <v/>
      </c>
      <c r="BR18" s="368" t="str">
        <f t="shared" si="20"/>
        <v/>
      </c>
      <c r="BS18" s="364" t="str">
        <f t="shared" si="21"/>
        <v/>
      </c>
    </row>
    <row r="19" spans="1:71" s="162" customFormat="1" ht="20.399999999999999" customHeight="1" x14ac:dyDescent="0.3">
      <c r="A19" s="276" t="str">
        <f>'Student Data'!A18</f>
        <v/>
      </c>
      <c r="B19" s="277" t="str">
        <f>IF('Student Data'!B18="","",'Student Data'!B18)</f>
        <v/>
      </c>
      <c r="C19" s="278" t="str">
        <f>IF('Student Data'!C18="","",'Student Data'!C18)</f>
        <v/>
      </c>
      <c r="D19" s="279" t="str">
        <f>IF('Student Data'!D18="","",'Student Data'!D18)</f>
        <v/>
      </c>
      <c r="E19" s="280">
        <f>'Student Data'!E18</f>
        <v>0</v>
      </c>
      <c r="F19" s="280">
        <f>'Student Data'!F18</f>
        <v>0</v>
      </c>
      <c r="G19" s="281" t="str">
        <f>IF('Student Data'!G18="","",'Student Data'!G18)</f>
        <v/>
      </c>
      <c r="H19" s="282"/>
      <c r="I19" s="283"/>
      <c r="J19" s="283"/>
      <c r="K19" s="284"/>
      <c r="L19" s="284"/>
      <c r="M19" s="284"/>
      <c r="N19" s="251" t="str">
        <f t="shared" si="4"/>
        <v/>
      </c>
      <c r="O19" s="285" t="str">
        <f t="shared" si="5"/>
        <v/>
      </c>
      <c r="P19" s="286" t="str">
        <f t="shared" si="1"/>
        <v/>
      </c>
      <c r="Q19" s="282"/>
      <c r="R19" s="283"/>
      <c r="S19" s="283"/>
      <c r="T19" s="284"/>
      <c r="U19" s="284"/>
      <c r="V19" s="284"/>
      <c r="W19" s="251" t="str">
        <f t="shared" si="6"/>
        <v/>
      </c>
      <c r="X19" s="287" t="str">
        <f t="shared" si="7"/>
        <v/>
      </c>
      <c r="Y19" s="282"/>
      <c r="Z19" s="283"/>
      <c r="AA19" s="283"/>
      <c r="AB19" s="284"/>
      <c r="AC19" s="284"/>
      <c r="AD19" s="284"/>
      <c r="AE19" s="251" t="str">
        <f t="shared" si="8"/>
        <v/>
      </c>
      <c r="AF19" s="285" t="str">
        <f t="shared" si="9"/>
        <v/>
      </c>
      <c r="AG19" s="288" t="str">
        <f t="shared" si="2"/>
        <v/>
      </c>
      <c r="AH19" s="282"/>
      <c r="AI19" s="283"/>
      <c r="AJ19" s="283"/>
      <c r="AK19" s="284"/>
      <c r="AL19" s="284"/>
      <c r="AM19" s="284"/>
      <c r="AN19" s="251" t="str">
        <f t="shared" si="10"/>
        <v/>
      </c>
      <c r="AO19" s="287" t="str">
        <f t="shared" si="11"/>
        <v/>
      </c>
      <c r="AP19" s="282"/>
      <c r="AQ19" s="283"/>
      <c r="AR19" s="283"/>
      <c r="AS19" s="284"/>
      <c r="AT19" s="284"/>
      <c r="AU19" s="284"/>
      <c r="AV19" s="251" t="str">
        <f t="shared" si="12"/>
        <v/>
      </c>
      <c r="AW19" s="285" t="str">
        <f t="shared" si="13"/>
        <v/>
      </c>
      <c r="AX19" s="288" t="str">
        <f t="shared" si="3"/>
        <v/>
      </c>
      <c r="AY19" s="282"/>
      <c r="AZ19" s="283"/>
      <c r="BA19" s="283"/>
      <c r="BB19" s="284"/>
      <c r="BC19" s="284"/>
      <c r="BD19" s="284"/>
      <c r="BE19" s="251" t="str">
        <f t="shared" si="14"/>
        <v/>
      </c>
      <c r="BF19" s="289" t="str">
        <f t="shared" si="15"/>
        <v/>
      </c>
      <c r="BG19" s="282"/>
      <c r="BH19" s="283"/>
      <c r="BI19" s="283"/>
      <c r="BJ19" s="284"/>
      <c r="BK19" s="284"/>
      <c r="BL19" s="284"/>
      <c r="BM19" s="251" t="str">
        <f t="shared" si="16"/>
        <v/>
      </c>
      <c r="BN19" s="289" t="str">
        <f t="shared" si="17"/>
        <v/>
      </c>
      <c r="BO19" s="336" t="str">
        <f>'Patrak B'!AU30</f>
        <v/>
      </c>
      <c r="BP19" s="362" t="str">
        <f t="shared" si="18"/>
        <v/>
      </c>
      <c r="BQ19" s="362" t="str">
        <f t="shared" si="19"/>
        <v/>
      </c>
      <c r="BR19" s="368" t="str">
        <f t="shared" si="20"/>
        <v/>
      </c>
      <c r="BS19" s="364" t="str">
        <f t="shared" si="21"/>
        <v/>
      </c>
    </row>
    <row r="20" spans="1:71" s="162" customFormat="1" ht="20.399999999999999" customHeight="1" x14ac:dyDescent="0.3">
      <c r="A20" s="276" t="str">
        <f>'Student Data'!A19</f>
        <v/>
      </c>
      <c r="B20" s="277" t="str">
        <f>IF('Student Data'!B19="","",'Student Data'!B19)</f>
        <v/>
      </c>
      <c r="C20" s="278" t="str">
        <f>IF('Student Data'!C19="","",'Student Data'!C19)</f>
        <v/>
      </c>
      <c r="D20" s="279" t="str">
        <f>IF('Student Data'!D19="","",'Student Data'!D19)</f>
        <v/>
      </c>
      <c r="E20" s="280">
        <f>'Student Data'!E19</f>
        <v>0</v>
      </c>
      <c r="F20" s="280">
        <f>'Student Data'!F19</f>
        <v>0</v>
      </c>
      <c r="G20" s="281" t="str">
        <f>IF('Student Data'!G19="","",'Student Data'!G19)</f>
        <v/>
      </c>
      <c r="H20" s="282"/>
      <c r="I20" s="283"/>
      <c r="J20" s="283"/>
      <c r="K20" s="284"/>
      <c r="L20" s="284"/>
      <c r="M20" s="284"/>
      <c r="N20" s="251" t="str">
        <f t="shared" si="4"/>
        <v/>
      </c>
      <c r="O20" s="285" t="str">
        <f t="shared" si="5"/>
        <v/>
      </c>
      <c r="P20" s="286" t="str">
        <f t="shared" si="1"/>
        <v/>
      </c>
      <c r="Q20" s="282"/>
      <c r="R20" s="283"/>
      <c r="S20" s="283"/>
      <c r="T20" s="284"/>
      <c r="U20" s="284"/>
      <c r="V20" s="284"/>
      <c r="W20" s="251" t="str">
        <f t="shared" si="6"/>
        <v/>
      </c>
      <c r="X20" s="287" t="str">
        <f t="shared" si="7"/>
        <v/>
      </c>
      <c r="Y20" s="282"/>
      <c r="Z20" s="283"/>
      <c r="AA20" s="283"/>
      <c r="AB20" s="284"/>
      <c r="AC20" s="284"/>
      <c r="AD20" s="284"/>
      <c r="AE20" s="251" t="str">
        <f t="shared" si="8"/>
        <v/>
      </c>
      <c r="AF20" s="285" t="str">
        <f t="shared" si="9"/>
        <v/>
      </c>
      <c r="AG20" s="288" t="str">
        <f t="shared" si="2"/>
        <v/>
      </c>
      <c r="AH20" s="282"/>
      <c r="AI20" s="283"/>
      <c r="AJ20" s="283"/>
      <c r="AK20" s="284"/>
      <c r="AL20" s="284"/>
      <c r="AM20" s="284"/>
      <c r="AN20" s="251" t="str">
        <f t="shared" si="10"/>
        <v/>
      </c>
      <c r="AO20" s="287" t="str">
        <f t="shared" si="11"/>
        <v/>
      </c>
      <c r="AP20" s="282"/>
      <c r="AQ20" s="283"/>
      <c r="AR20" s="283"/>
      <c r="AS20" s="284"/>
      <c r="AT20" s="284"/>
      <c r="AU20" s="284"/>
      <c r="AV20" s="251" t="str">
        <f t="shared" si="12"/>
        <v/>
      </c>
      <c r="AW20" s="285" t="str">
        <f t="shared" si="13"/>
        <v/>
      </c>
      <c r="AX20" s="288" t="str">
        <f t="shared" si="3"/>
        <v/>
      </c>
      <c r="AY20" s="282"/>
      <c r="AZ20" s="283"/>
      <c r="BA20" s="283"/>
      <c r="BB20" s="284"/>
      <c r="BC20" s="284"/>
      <c r="BD20" s="284"/>
      <c r="BE20" s="251" t="str">
        <f t="shared" si="14"/>
        <v/>
      </c>
      <c r="BF20" s="289" t="str">
        <f t="shared" si="15"/>
        <v/>
      </c>
      <c r="BG20" s="282"/>
      <c r="BH20" s="283"/>
      <c r="BI20" s="283"/>
      <c r="BJ20" s="284"/>
      <c r="BK20" s="284"/>
      <c r="BL20" s="284"/>
      <c r="BM20" s="251" t="str">
        <f t="shared" si="16"/>
        <v/>
      </c>
      <c r="BN20" s="289" t="str">
        <f t="shared" si="17"/>
        <v/>
      </c>
      <c r="BO20" s="336" t="str">
        <f>'Patrak B'!AU32</f>
        <v/>
      </c>
      <c r="BP20" s="362" t="str">
        <f t="shared" si="18"/>
        <v/>
      </c>
      <c r="BQ20" s="362" t="str">
        <f t="shared" si="19"/>
        <v/>
      </c>
      <c r="BR20" s="368" t="str">
        <f t="shared" si="20"/>
        <v/>
      </c>
      <c r="BS20" s="364" t="str">
        <f t="shared" si="21"/>
        <v/>
      </c>
    </row>
    <row r="21" spans="1:71" s="162" customFormat="1" ht="20.399999999999999" customHeight="1" x14ac:dyDescent="0.3">
      <c r="A21" s="276" t="str">
        <f>'Student Data'!A20</f>
        <v/>
      </c>
      <c r="B21" s="277" t="str">
        <f>IF('Student Data'!B20="","",'Student Data'!B20)</f>
        <v/>
      </c>
      <c r="C21" s="278" t="str">
        <f>IF('Student Data'!C20="","",'Student Data'!C20)</f>
        <v/>
      </c>
      <c r="D21" s="279" t="str">
        <f>IF('Student Data'!D20="","",'Student Data'!D20)</f>
        <v/>
      </c>
      <c r="E21" s="280">
        <f>'Student Data'!E20</f>
        <v>0</v>
      </c>
      <c r="F21" s="280">
        <f>'Student Data'!F20</f>
        <v>0</v>
      </c>
      <c r="G21" s="281" t="str">
        <f>IF('Student Data'!G20="","",'Student Data'!G20)</f>
        <v/>
      </c>
      <c r="H21" s="282"/>
      <c r="I21" s="283"/>
      <c r="J21" s="283"/>
      <c r="K21" s="284"/>
      <c r="L21" s="284"/>
      <c r="M21" s="284"/>
      <c r="N21" s="251" t="str">
        <f t="shared" si="4"/>
        <v/>
      </c>
      <c r="O21" s="285" t="str">
        <f t="shared" si="5"/>
        <v/>
      </c>
      <c r="P21" s="286" t="str">
        <f t="shared" si="1"/>
        <v/>
      </c>
      <c r="Q21" s="282"/>
      <c r="R21" s="283"/>
      <c r="S21" s="283"/>
      <c r="T21" s="284"/>
      <c r="U21" s="284"/>
      <c r="V21" s="284"/>
      <c r="W21" s="251" t="str">
        <f t="shared" si="6"/>
        <v/>
      </c>
      <c r="X21" s="287" t="str">
        <f t="shared" si="7"/>
        <v/>
      </c>
      <c r="Y21" s="282"/>
      <c r="Z21" s="283"/>
      <c r="AA21" s="283"/>
      <c r="AB21" s="284"/>
      <c r="AC21" s="284"/>
      <c r="AD21" s="284"/>
      <c r="AE21" s="251" t="str">
        <f t="shared" si="8"/>
        <v/>
      </c>
      <c r="AF21" s="285" t="str">
        <f t="shared" si="9"/>
        <v/>
      </c>
      <c r="AG21" s="288" t="str">
        <f t="shared" si="2"/>
        <v/>
      </c>
      <c r="AH21" s="282"/>
      <c r="AI21" s="283"/>
      <c r="AJ21" s="283"/>
      <c r="AK21" s="284"/>
      <c r="AL21" s="284"/>
      <c r="AM21" s="284"/>
      <c r="AN21" s="251" t="str">
        <f t="shared" si="10"/>
        <v/>
      </c>
      <c r="AO21" s="287" t="str">
        <f t="shared" si="11"/>
        <v/>
      </c>
      <c r="AP21" s="282"/>
      <c r="AQ21" s="283"/>
      <c r="AR21" s="283"/>
      <c r="AS21" s="284"/>
      <c r="AT21" s="284"/>
      <c r="AU21" s="284"/>
      <c r="AV21" s="251" t="str">
        <f t="shared" si="12"/>
        <v/>
      </c>
      <c r="AW21" s="285" t="str">
        <f t="shared" si="13"/>
        <v/>
      </c>
      <c r="AX21" s="288" t="str">
        <f t="shared" si="3"/>
        <v/>
      </c>
      <c r="AY21" s="282"/>
      <c r="AZ21" s="283"/>
      <c r="BA21" s="283"/>
      <c r="BB21" s="284"/>
      <c r="BC21" s="284"/>
      <c r="BD21" s="284"/>
      <c r="BE21" s="251" t="str">
        <f t="shared" si="14"/>
        <v/>
      </c>
      <c r="BF21" s="289" t="str">
        <f t="shared" si="15"/>
        <v/>
      </c>
      <c r="BG21" s="282"/>
      <c r="BH21" s="283"/>
      <c r="BI21" s="283"/>
      <c r="BJ21" s="284"/>
      <c r="BK21" s="284"/>
      <c r="BL21" s="284"/>
      <c r="BM21" s="251" t="str">
        <f t="shared" si="16"/>
        <v/>
      </c>
      <c r="BN21" s="289" t="str">
        <f t="shared" si="17"/>
        <v/>
      </c>
      <c r="BO21" s="336" t="str">
        <f>'Patrak B'!AU34</f>
        <v/>
      </c>
      <c r="BP21" s="362" t="str">
        <f t="shared" si="18"/>
        <v/>
      </c>
      <c r="BQ21" s="362" t="str">
        <f t="shared" si="19"/>
        <v/>
      </c>
      <c r="BR21" s="368" t="str">
        <f t="shared" si="20"/>
        <v/>
      </c>
      <c r="BS21" s="364" t="str">
        <f t="shared" si="21"/>
        <v/>
      </c>
    </row>
    <row r="22" spans="1:71" s="162" customFormat="1" ht="20.399999999999999" customHeight="1" x14ac:dyDescent="0.3">
      <c r="A22" s="276" t="str">
        <f>'Student Data'!A21</f>
        <v/>
      </c>
      <c r="B22" s="277" t="str">
        <f>IF('Student Data'!B21="","",'Student Data'!B21)</f>
        <v/>
      </c>
      <c r="C22" s="278" t="str">
        <f>IF('Student Data'!C21="","",'Student Data'!C21)</f>
        <v/>
      </c>
      <c r="D22" s="279" t="str">
        <f>IF('Student Data'!D21="","",'Student Data'!D21)</f>
        <v/>
      </c>
      <c r="E22" s="280">
        <f>'Student Data'!E21</f>
        <v>0</v>
      </c>
      <c r="F22" s="280">
        <f>'Student Data'!F21</f>
        <v>0</v>
      </c>
      <c r="G22" s="281" t="str">
        <f>IF('Student Data'!G21="","",'Student Data'!G21)</f>
        <v/>
      </c>
      <c r="H22" s="282"/>
      <c r="I22" s="283"/>
      <c r="J22" s="283"/>
      <c r="K22" s="284"/>
      <c r="L22" s="284"/>
      <c r="M22" s="284"/>
      <c r="N22" s="251" t="str">
        <f t="shared" si="4"/>
        <v/>
      </c>
      <c r="O22" s="285" t="str">
        <f t="shared" si="5"/>
        <v/>
      </c>
      <c r="P22" s="286" t="str">
        <f t="shared" si="1"/>
        <v/>
      </c>
      <c r="Q22" s="282"/>
      <c r="R22" s="283"/>
      <c r="S22" s="283"/>
      <c r="T22" s="284"/>
      <c r="U22" s="284"/>
      <c r="V22" s="284"/>
      <c r="W22" s="251" t="str">
        <f t="shared" si="6"/>
        <v/>
      </c>
      <c r="X22" s="287" t="str">
        <f t="shared" si="7"/>
        <v/>
      </c>
      <c r="Y22" s="282"/>
      <c r="Z22" s="283"/>
      <c r="AA22" s="283"/>
      <c r="AB22" s="284"/>
      <c r="AC22" s="284"/>
      <c r="AD22" s="284"/>
      <c r="AE22" s="251" t="str">
        <f t="shared" si="8"/>
        <v/>
      </c>
      <c r="AF22" s="285" t="str">
        <f t="shared" si="9"/>
        <v/>
      </c>
      <c r="AG22" s="288" t="str">
        <f t="shared" si="2"/>
        <v/>
      </c>
      <c r="AH22" s="282"/>
      <c r="AI22" s="283"/>
      <c r="AJ22" s="283"/>
      <c r="AK22" s="284"/>
      <c r="AL22" s="284"/>
      <c r="AM22" s="284"/>
      <c r="AN22" s="251" t="str">
        <f t="shared" si="10"/>
        <v/>
      </c>
      <c r="AO22" s="287" t="str">
        <f t="shared" si="11"/>
        <v/>
      </c>
      <c r="AP22" s="282"/>
      <c r="AQ22" s="283"/>
      <c r="AR22" s="283"/>
      <c r="AS22" s="284"/>
      <c r="AT22" s="284"/>
      <c r="AU22" s="284"/>
      <c r="AV22" s="251" t="str">
        <f t="shared" si="12"/>
        <v/>
      </c>
      <c r="AW22" s="285" t="str">
        <f t="shared" si="13"/>
        <v/>
      </c>
      <c r="AX22" s="288" t="str">
        <f t="shared" si="3"/>
        <v/>
      </c>
      <c r="AY22" s="282"/>
      <c r="AZ22" s="283"/>
      <c r="BA22" s="283"/>
      <c r="BB22" s="284"/>
      <c r="BC22" s="284"/>
      <c r="BD22" s="284"/>
      <c r="BE22" s="251" t="str">
        <f t="shared" si="14"/>
        <v/>
      </c>
      <c r="BF22" s="289" t="str">
        <f t="shared" si="15"/>
        <v/>
      </c>
      <c r="BG22" s="282"/>
      <c r="BH22" s="283"/>
      <c r="BI22" s="283"/>
      <c r="BJ22" s="284"/>
      <c r="BK22" s="284"/>
      <c r="BL22" s="284"/>
      <c r="BM22" s="251" t="str">
        <f t="shared" si="16"/>
        <v/>
      </c>
      <c r="BN22" s="289" t="str">
        <f t="shared" si="17"/>
        <v/>
      </c>
      <c r="BO22" s="336" t="str">
        <f>'Patrak B'!AU36</f>
        <v/>
      </c>
      <c r="BP22" s="362" t="str">
        <f t="shared" si="18"/>
        <v/>
      </c>
      <c r="BQ22" s="362" t="str">
        <f t="shared" si="19"/>
        <v/>
      </c>
      <c r="BR22" s="368" t="str">
        <f t="shared" si="20"/>
        <v/>
      </c>
      <c r="BS22" s="364" t="str">
        <f t="shared" si="21"/>
        <v/>
      </c>
    </row>
    <row r="23" spans="1:71" s="162" customFormat="1" ht="20.399999999999999" customHeight="1" x14ac:dyDescent="0.3">
      <c r="A23" s="276" t="str">
        <f>'Student Data'!A22</f>
        <v/>
      </c>
      <c r="B23" s="277" t="str">
        <f>IF('Student Data'!B22="","",'Student Data'!B22)</f>
        <v/>
      </c>
      <c r="C23" s="278" t="str">
        <f>IF('Student Data'!C22="","",'Student Data'!C22)</f>
        <v/>
      </c>
      <c r="D23" s="279" t="str">
        <f>IF('Student Data'!D22="","",'Student Data'!D22)</f>
        <v/>
      </c>
      <c r="E23" s="280">
        <f>'Student Data'!E22</f>
        <v>0</v>
      </c>
      <c r="F23" s="280">
        <f>'Student Data'!F22</f>
        <v>0</v>
      </c>
      <c r="G23" s="281" t="str">
        <f>IF('Student Data'!G22="","",'Student Data'!G22)</f>
        <v/>
      </c>
      <c r="H23" s="282"/>
      <c r="I23" s="283"/>
      <c r="J23" s="283"/>
      <c r="K23" s="284"/>
      <c r="L23" s="284"/>
      <c r="M23" s="284"/>
      <c r="N23" s="251" t="str">
        <f t="shared" si="4"/>
        <v/>
      </c>
      <c r="O23" s="285" t="str">
        <f t="shared" si="5"/>
        <v/>
      </c>
      <c r="P23" s="286" t="str">
        <f t="shared" si="1"/>
        <v/>
      </c>
      <c r="Q23" s="282"/>
      <c r="R23" s="283"/>
      <c r="S23" s="283"/>
      <c r="T23" s="284"/>
      <c r="U23" s="284"/>
      <c r="V23" s="284"/>
      <c r="W23" s="251" t="str">
        <f t="shared" si="6"/>
        <v/>
      </c>
      <c r="X23" s="287" t="str">
        <f t="shared" si="7"/>
        <v/>
      </c>
      <c r="Y23" s="282"/>
      <c r="Z23" s="283"/>
      <c r="AA23" s="283"/>
      <c r="AB23" s="284"/>
      <c r="AC23" s="284"/>
      <c r="AD23" s="284"/>
      <c r="AE23" s="251" t="str">
        <f t="shared" si="8"/>
        <v/>
      </c>
      <c r="AF23" s="285" t="str">
        <f t="shared" si="9"/>
        <v/>
      </c>
      <c r="AG23" s="288" t="str">
        <f t="shared" si="2"/>
        <v/>
      </c>
      <c r="AH23" s="282"/>
      <c r="AI23" s="283"/>
      <c r="AJ23" s="283"/>
      <c r="AK23" s="284"/>
      <c r="AL23" s="284"/>
      <c r="AM23" s="284"/>
      <c r="AN23" s="251" t="str">
        <f t="shared" si="10"/>
        <v/>
      </c>
      <c r="AO23" s="287" t="str">
        <f t="shared" si="11"/>
        <v/>
      </c>
      <c r="AP23" s="282"/>
      <c r="AQ23" s="283"/>
      <c r="AR23" s="283"/>
      <c r="AS23" s="284"/>
      <c r="AT23" s="284"/>
      <c r="AU23" s="284"/>
      <c r="AV23" s="251" t="str">
        <f t="shared" si="12"/>
        <v/>
      </c>
      <c r="AW23" s="285" t="str">
        <f t="shared" si="13"/>
        <v/>
      </c>
      <c r="AX23" s="288" t="str">
        <f t="shared" si="3"/>
        <v/>
      </c>
      <c r="AY23" s="282"/>
      <c r="AZ23" s="283"/>
      <c r="BA23" s="283"/>
      <c r="BB23" s="284"/>
      <c r="BC23" s="284"/>
      <c r="BD23" s="284"/>
      <c r="BE23" s="251" t="str">
        <f t="shared" si="14"/>
        <v/>
      </c>
      <c r="BF23" s="289" t="str">
        <f t="shared" si="15"/>
        <v/>
      </c>
      <c r="BG23" s="282"/>
      <c r="BH23" s="283"/>
      <c r="BI23" s="283"/>
      <c r="BJ23" s="284"/>
      <c r="BK23" s="284"/>
      <c r="BL23" s="284"/>
      <c r="BM23" s="251" t="str">
        <f t="shared" si="16"/>
        <v/>
      </c>
      <c r="BN23" s="289" t="str">
        <f t="shared" si="17"/>
        <v/>
      </c>
      <c r="BO23" s="336" t="str">
        <f>'Patrak B'!AU38</f>
        <v/>
      </c>
      <c r="BP23" s="362" t="str">
        <f t="shared" si="18"/>
        <v/>
      </c>
      <c r="BQ23" s="362" t="str">
        <f t="shared" si="19"/>
        <v/>
      </c>
      <c r="BR23" s="368" t="str">
        <f t="shared" si="20"/>
        <v/>
      </c>
      <c r="BS23" s="364" t="str">
        <f t="shared" si="21"/>
        <v/>
      </c>
    </row>
    <row r="24" spans="1:71" s="162" customFormat="1" ht="20.399999999999999" customHeight="1" x14ac:dyDescent="0.3">
      <c r="A24" s="276" t="str">
        <f>'Student Data'!A23</f>
        <v/>
      </c>
      <c r="B24" s="277" t="str">
        <f>IF('Student Data'!B23="","",'Student Data'!B23)</f>
        <v/>
      </c>
      <c r="C24" s="278" t="str">
        <f>IF('Student Data'!C23="","",'Student Data'!C23)</f>
        <v/>
      </c>
      <c r="D24" s="279" t="str">
        <f>IF('Student Data'!D23="","",'Student Data'!D23)</f>
        <v/>
      </c>
      <c r="E24" s="280">
        <f>'Student Data'!E23</f>
        <v>0</v>
      </c>
      <c r="F24" s="280">
        <f>'Student Data'!F23</f>
        <v>0</v>
      </c>
      <c r="G24" s="281" t="str">
        <f>IF('Student Data'!G23="","",'Student Data'!G23)</f>
        <v/>
      </c>
      <c r="H24" s="282"/>
      <c r="I24" s="283"/>
      <c r="J24" s="283"/>
      <c r="K24" s="284"/>
      <c r="L24" s="284"/>
      <c r="M24" s="284"/>
      <c r="N24" s="251" t="str">
        <f t="shared" si="4"/>
        <v/>
      </c>
      <c r="O24" s="285" t="str">
        <f t="shared" si="5"/>
        <v/>
      </c>
      <c r="P24" s="286" t="str">
        <f t="shared" si="1"/>
        <v/>
      </c>
      <c r="Q24" s="282"/>
      <c r="R24" s="283"/>
      <c r="S24" s="283"/>
      <c r="T24" s="284"/>
      <c r="U24" s="284"/>
      <c r="V24" s="284"/>
      <c r="W24" s="251" t="str">
        <f t="shared" si="6"/>
        <v/>
      </c>
      <c r="X24" s="287" t="str">
        <f t="shared" si="7"/>
        <v/>
      </c>
      <c r="Y24" s="282"/>
      <c r="Z24" s="283"/>
      <c r="AA24" s="283"/>
      <c r="AB24" s="284"/>
      <c r="AC24" s="284"/>
      <c r="AD24" s="284"/>
      <c r="AE24" s="251" t="str">
        <f t="shared" si="8"/>
        <v/>
      </c>
      <c r="AF24" s="285" t="str">
        <f t="shared" si="9"/>
        <v/>
      </c>
      <c r="AG24" s="288" t="str">
        <f t="shared" si="2"/>
        <v/>
      </c>
      <c r="AH24" s="282"/>
      <c r="AI24" s="283"/>
      <c r="AJ24" s="283"/>
      <c r="AK24" s="284"/>
      <c r="AL24" s="284"/>
      <c r="AM24" s="284"/>
      <c r="AN24" s="251" t="str">
        <f t="shared" si="10"/>
        <v/>
      </c>
      <c r="AO24" s="287" t="str">
        <f t="shared" si="11"/>
        <v/>
      </c>
      <c r="AP24" s="282"/>
      <c r="AQ24" s="283"/>
      <c r="AR24" s="283"/>
      <c r="AS24" s="284"/>
      <c r="AT24" s="284"/>
      <c r="AU24" s="284"/>
      <c r="AV24" s="251" t="str">
        <f t="shared" si="12"/>
        <v/>
      </c>
      <c r="AW24" s="285" t="str">
        <f t="shared" si="13"/>
        <v/>
      </c>
      <c r="AX24" s="288" t="str">
        <f t="shared" si="3"/>
        <v/>
      </c>
      <c r="AY24" s="282"/>
      <c r="AZ24" s="283"/>
      <c r="BA24" s="283"/>
      <c r="BB24" s="284"/>
      <c r="BC24" s="284"/>
      <c r="BD24" s="284"/>
      <c r="BE24" s="251" t="str">
        <f t="shared" si="14"/>
        <v/>
      </c>
      <c r="BF24" s="289" t="str">
        <f t="shared" si="15"/>
        <v/>
      </c>
      <c r="BG24" s="282"/>
      <c r="BH24" s="283"/>
      <c r="BI24" s="283"/>
      <c r="BJ24" s="284"/>
      <c r="BK24" s="284"/>
      <c r="BL24" s="284"/>
      <c r="BM24" s="251" t="str">
        <f t="shared" si="16"/>
        <v/>
      </c>
      <c r="BN24" s="289" t="str">
        <f t="shared" si="17"/>
        <v/>
      </c>
      <c r="BO24" s="336" t="str">
        <f>'Patrak B'!AU40</f>
        <v/>
      </c>
      <c r="BP24" s="362" t="str">
        <f t="shared" si="18"/>
        <v/>
      </c>
      <c r="BQ24" s="362" t="str">
        <f t="shared" si="19"/>
        <v/>
      </c>
      <c r="BR24" s="368" t="str">
        <f t="shared" si="20"/>
        <v/>
      </c>
      <c r="BS24" s="364" t="str">
        <f t="shared" si="21"/>
        <v/>
      </c>
    </row>
    <row r="25" spans="1:71" s="162" customFormat="1" ht="20.399999999999999" customHeight="1" x14ac:dyDescent="0.3">
      <c r="A25" s="276" t="str">
        <f>'Student Data'!A24</f>
        <v/>
      </c>
      <c r="B25" s="277" t="str">
        <f>IF('Student Data'!B24="","",'Student Data'!B24)</f>
        <v/>
      </c>
      <c r="C25" s="278" t="str">
        <f>IF('Student Data'!C24="","",'Student Data'!C24)</f>
        <v/>
      </c>
      <c r="D25" s="279" t="str">
        <f>IF('Student Data'!D24="","",'Student Data'!D24)</f>
        <v/>
      </c>
      <c r="E25" s="280">
        <f>'Student Data'!E24</f>
        <v>0</v>
      </c>
      <c r="F25" s="280">
        <f>'Student Data'!F24</f>
        <v>0</v>
      </c>
      <c r="G25" s="281" t="str">
        <f>IF('Student Data'!G24="","",'Student Data'!G24)</f>
        <v/>
      </c>
      <c r="H25" s="282"/>
      <c r="I25" s="283"/>
      <c r="J25" s="283"/>
      <c r="K25" s="284"/>
      <c r="L25" s="284"/>
      <c r="M25" s="284"/>
      <c r="N25" s="251" t="str">
        <f t="shared" ref="N25:N62" si="22">IF((AND(H25="",I25="",J25="",K25="",L25="",M25="")),"",SUM(H25:M25))</f>
        <v/>
      </c>
      <c r="O25" s="285" t="str">
        <f t="shared" ref="O25:O62" si="23">IF(N25="","",IF(N25&gt;159,"A",IF(N25&gt;129,"B",IF(N25&gt;99,"C",IF(N25&gt;69,"D",IF(N25&lt;70,"E",))))))</f>
        <v/>
      </c>
      <c r="P25" s="286" t="str">
        <f t="shared" ref="P25:P62" si="24">A25</f>
        <v/>
      </c>
      <c r="Q25" s="282"/>
      <c r="R25" s="283"/>
      <c r="S25" s="283"/>
      <c r="T25" s="284"/>
      <c r="U25" s="284"/>
      <c r="V25" s="284"/>
      <c r="W25" s="251" t="str">
        <f t="shared" ref="W25:W62" si="25">IF((AND(Q25="",R25="",S25="",T25="",U25="",V25="")),"",SUM(Q25:V25))</f>
        <v/>
      </c>
      <c r="X25" s="287" t="str">
        <f t="shared" ref="X25:X62" si="26">IF(W25="","",IF(W25&gt;159,"A",IF(W25&gt;129,"B",IF(W25&gt;99,"C",IF(W25&gt;69,"D",IF(W25&lt;70,"E",))))))</f>
        <v/>
      </c>
      <c r="Y25" s="282"/>
      <c r="Z25" s="283"/>
      <c r="AA25" s="283"/>
      <c r="AB25" s="284"/>
      <c r="AC25" s="284"/>
      <c r="AD25" s="284"/>
      <c r="AE25" s="251" t="str">
        <f t="shared" ref="AE25:AE62" si="27">IF((AND(Y25="",Z25="",AA25="",AB25="",AC25="",AD25="")),"",SUM(Y25:AD25))</f>
        <v/>
      </c>
      <c r="AF25" s="285" t="str">
        <f t="shared" ref="AF25:AF62" si="28">IF(AE25="","",IF(AE25&gt;159,"A",IF(AE25&gt;129,"B",IF(AE25&gt;99,"C",IF(AE25&gt;69,"D",IF(AE25&lt;70,"E",))))))</f>
        <v/>
      </c>
      <c r="AG25" s="288" t="str">
        <f t="shared" ref="AG25:AG62" si="29">A25</f>
        <v/>
      </c>
      <c r="AH25" s="282"/>
      <c r="AI25" s="283"/>
      <c r="AJ25" s="283"/>
      <c r="AK25" s="284"/>
      <c r="AL25" s="284"/>
      <c r="AM25" s="284"/>
      <c r="AN25" s="251" t="str">
        <f t="shared" ref="AN25:AN62" si="30">IF((AND(AH25="",AI25="",AJ25="",AK25="",AL25="",AM25="")),"",SUM(AH25:AM25))</f>
        <v/>
      </c>
      <c r="AO25" s="287" t="str">
        <f t="shared" ref="AO25:AO62" si="31">IF(AN25="","",IF(AN25&gt;159,"A",IF(AN25&gt;129,"B",IF(AN25&gt;99,"C",IF(AN25&gt;69,"D",IF(AN25&lt;70,"E",))))))</f>
        <v/>
      </c>
      <c r="AP25" s="282"/>
      <c r="AQ25" s="283"/>
      <c r="AR25" s="283"/>
      <c r="AS25" s="284"/>
      <c r="AT25" s="284"/>
      <c r="AU25" s="284"/>
      <c r="AV25" s="251" t="str">
        <f t="shared" ref="AV25:AV62" si="32">IF((AND(AP25="",AQ25="",AR25="",AS25="",AT25="",AU25="")),"",SUM(AP25:AU25))</f>
        <v/>
      </c>
      <c r="AW25" s="285" t="str">
        <f t="shared" ref="AW25:AW62" si="33">IF(AV25="","",IF(AV25&gt;159,"A",IF(AV25&gt;129,"B",IF(AV25&gt;99,"C",IF(AV25&gt;69,"D",IF(AV25&lt;70,"E",))))))</f>
        <v/>
      </c>
      <c r="AX25" s="288" t="str">
        <f t="shared" ref="AX25:AX62" si="34">A25</f>
        <v/>
      </c>
      <c r="AY25" s="282"/>
      <c r="AZ25" s="283"/>
      <c r="BA25" s="283"/>
      <c r="BB25" s="284"/>
      <c r="BC25" s="284"/>
      <c r="BD25" s="284"/>
      <c r="BE25" s="251" t="str">
        <f t="shared" ref="BE25:BE62" si="35">IF((AND(AY25="",AZ25="",BA25="",BB25="",BC25="",BD25="")),"",SUM(AY25:BD25))</f>
        <v/>
      </c>
      <c r="BF25" s="289" t="str">
        <f t="shared" ref="BF25:BF62" si="36">IF(BE25="","",IF(BE25&gt;159,"A",IF(BE25&gt;129,"B",IF(BE25&gt;99,"C",IF(BE25&gt;69,"D",IF(BE25&lt;70,"E",))))))</f>
        <v/>
      </c>
      <c r="BG25" s="282"/>
      <c r="BH25" s="283"/>
      <c r="BI25" s="283"/>
      <c r="BJ25" s="284"/>
      <c r="BK25" s="284"/>
      <c r="BL25" s="284"/>
      <c r="BM25" s="251" t="str">
        <f t="shared" ref="BM25:BM62" si="37">IF((AND(BG25="",BH25="",BI25="",BJ25="",BK25="",BL25="")),"",SUM(BG25:BL25))</f>
        <v/>
      </c>
      <c r="BN25" s="289" t="str">
        <f t="shared" ref="BN25:BN62" si="38">IF(BM25="","",IF(BM25&gt;159,"A",IF(BM25&gt;129,"B",IF(BM25&gt;99,"C",IF(BM25&gt;69,"D",IF(BM25&lt;70,"E",))))))</f>
        <v/>
      </c>
      <c r="BO25" s="336" t="str">
        <f>'Patrak B'!AU42</f>
        <v/>
      </c>
      <c r="BP25" s="362" t="str">
        <f t="shared" ref="BP25:BP62" si="39">IF(BO25="","",IF(BO25&gt;319,"A",IF(BO25&gt;259,"B",IF(BO25&gt;199,"C",IF(BO25&gt;139,"D",IF(BO25&lt;140,"E",))))))</f>
        <v/>
      </c>
      <c r="BQ25" s="362" t="str">
        <f t="shared" ref="BQ25:BQ62" si="40">IF(AND(N25="",W25="",AE25="",AN25="",AV25="",BE25="",BM25="",BO25=""),"",SUM(N25,W25,AE25,AN25,AV25,BE25,BM25,BO25))</f>
        <v/>
      </c>
      <c r="BR25" s="368" t="str">
        <f t="shared" ref="BR25:BR62" si="41">IF(BQ25="","",IF(BQ25&gt;1439,"A",IF(BQ25&gt;1169,"B",IF(BQ25&gt;899,"C",IF(BQ25&gt;629,"D",IF(BQ25&lt;630,"E",))))))</f>
        <v/>
      </c>
      <c r="BS25" s="364" t="str">
        <f t="shared" si="21"/>
        <v/>
      </c>
    </row>
    <row r="26" spans="1:71" s="162" customFormat="1" ht="20.399999999999999" customHeight="1" x14ac:dyDescent="0.3">
      <c r="A26" s="276" t="str">
        <f>'Student Data'!A25</f>
        <v/>
      </c>
      <c r="B26" s="277" t="str">
        <f>IF('Student Data'!B25="","",'Student Data'!B25)</f>
        <v/>
      </c>
      <c r="C26" s="278" t="str">
        <f>IF('Student Data'!C25="","",'Student Data'!C25)</f>
        <v/>
      </c>
      <c r="D26" s="279" t="str">
        <f>IF('Student Data'!D25="","",'Student Data'!D25)</f>
        <v/>
      </c>
      <c r="E26" s="280">
        <f>'Student Data'!E25</f>
        <v>0</v>
      </c>
      <c r="F26" s="280">
        <f>'Student Data'!F25</f>
        <v>0</v>
      </c>
      <c r="G26" s="281" t="str">
        <f>IF('Student Data'!G25="","",'Student Data'!G25)</f>
        <v/>
      </c>
      <c r="H26" s="282"/>
      <c r="I26" s="283"/>
      <c r="J26" s="283"/>
      <c r="K26" s="284"/>
      <c r="L26" s="284"/>
      <c r="M26" s="284"/>
      <c r="N26" s="251" t="str">
        <f t="shared" si="22"/>
        <v/>
      </c>
      <c r="O26" s="285" t="str">
        <f t="shared" si="23"/>
        <v/>
      </c>
      <c r="P26" s="286" t="str">
        <f t="shared" si="24"/>
        <v/>
      </c>
      <c r="Q26" s="282"/>
      <c r="R26" s="283"/>
      <c r="S26" s="283"/>
      <c r="T26" s="284"/>
      <c r="U26" s="284"/>
      <c r="V26" s="284"/>
      <c r="W26" s="251" t="str">
        <f t="shared" si="25"/>
        <v/>
      </c>
      <c r="X26" s="287" t="str">
        <f t="shared" si="26"/>
        <v/>
      </c>
      <c r="Y26" s="282"/>
      <c r="Z26" s="283"/>
      <c r="AA26" s="283"/>
      <c r="AB26" s="284"/>
      <c r="AC26" s="284"/>
      <c r="AD26" s="284"/>
      <c r="AE26" s="251" t="str">
        <f t="shared" si="27"/>
        <v/>
      </c>
      <c r="AF26" s="285" t="str">
        <f t="shared" si="28"/>
        <v/>
      </c>
      <c r="AG26" s="288" t="str">
        <f t="shared" si="29"/>
        <v/>
      </c>
      <c r="AH26" s="282"/>
      <c r="AI26" s="283"/>
      <c r="AJ26" s="283"/>
      <c r="AK26" s="284"/>
      <c r="AL26" s="284"/>
      <c r="AM26" s="284"/>
      <c r="AN26" s="251" t="str">
        <f t="shared" si="30"/>
        <v/>
      </c>
      <c r="AO26" s="287" t="str">
        <f t="shared" si="31"/>
        <v/>
      </c>
      <c r="AP26" s="282"/>
      <c r="AQ26" s="283"/>
      <c r="AR26" s="283"/>
      <c r="AS26" s="284"/>
      <c r="AT26" s="284"/>
      <c r="AU26" s="284"/>
      <c r="AV26" s="251" t="str">
        <f t="shared" si="32"/>
        <v/>
      </c>
      <c r="AW26" s="285" t="str">
        <f t="shared" si="33"/>
        <v/>
      </c>
      <c r="AX26" s="288" t="str">
        <f t="shared" si="34"/>
        <v/>
      </c>
      <c r="AY26" s="282"/>
      <c r="AZ26" s="283"/>
      <c r="BA26" s="283"/>
      <c r="BB26" s="284"/>
      <c r="BC26" s="284"/>
      <c r="BD26" s="284"/>
      <c r="BE26" s="251" t="str">
        <f t="shared" si="35"/>
        <v/>
      </c>
      <c r="BF26" s="289" t="str">
        <f t="shared" si="36"/>
        <v/>
      </c>
      <c r="BG26" s="282"/>
      <c r="BH26" s="283"/>
      <c r="BI26" s="283"/>
      <c r="BJ26" s="284"/>
      <c r="BK26" s="284"/>
      <c r="BL26" s="284"/>
      <c r="BM26" s="251" t="str">
        <f t="shared" si="37"/>
        <v/>
      </c>
      <c r="BN26" s="289" t="str">
        <f t="shared" si="38"/>
        <v/>
      </c>
      <c r="BO26" s="336" t="str">
        <f>'Patrak B'!AU44</f>
        <v/>
      </c>
      <c r="BP26" s="362" t="str">
        <f t="shared" si="39"/>
        <v/>
      </c>
      <c r="BQ26" s="362" t="str">
        <f t="shared" si="40"/>
        <v/>
      </c>
      <c r="BR26" s="368" t="str">
        <f t="shared" si="41"/>
        <v/>
      </c>
      <c r="BS26" s="364" t="str">
        <f t="shared" si="21"/>
        <v/>
      </c>
    </row>
    <row r="27" spans="1:71" s="162" customFormat="1" ht="20.399999999999999" customHeight="1" x14ac:dyDescent="0.3">
      <c r="A27" s="276" t="str">
        <f>'Student Data'!A26</f>
        <v/>
      </c>
      <c r="B27" s="277" t="str">
        <f>IF('Student Data'!B26="","",'Student Data'!B26)</f>
        <v/>
      </c>
      <c r="C27" s="278" t="str">
        <f>IF('Student Data'!C26="","",'Student Data'!C26)</f>
        <v/>
      </c>
      <c r="D27" s="279" t="str">
        <f>IF('Student Data'!D26="","",'Student Data'!D26)</f>
        <v/>
      </c>
      <c r="E27" s="280">
        <f>'Student Data'!E26</f>
        <v>0</v>
      </c>
      <c r="F27" s="280">
        <f>'Student Data'!F26</f>
        <v>0</v>
      </c>
      <c r="G27" s="281" t="str">
        <f>IF('Student Data'!G26="","",'Student Data'!G26)</f>
        <v/>
      </c>
      <c r="H27" s="282"/>
      <c r="I27" s="283"/>
      <c r="J27" s="283"/>
      <c r="K27" s="284"/>
      <c r="L27" s="284"/>
      <c r="M27" s="284"/>
      <c r="N27" s="251" t="str">
        <f t="shared" si="22"/>
        <v/>
      </c>
      <c r="O27" s="285" t="str">
        <f t="shared" si="23"/>
        <v/>
      </c>
      <c r="P27" s="286" t="str">
        <f t="shared" si="24"/>
        <v/>
      </c>
      <c r="Q27" s="282"/>
      <c r="R27" s="283"/>
      <c r="S27" s="283"/>
      <c r="T27" s="284"/>
      <c r="U27" s="284"/>
      <c r="V27" s="284"/>
      <c r="W27" s="251" t="str">
        <f t="shared" si="25"/>
        <v/>
      </c>
      <c r="X27" s="287" t="str">
        <f t="shared" si="26"/>
        <v/>
      </c>
      <c r="Y27" s="282"/>
      <c r="Z27" s="283"/>
      <c r="AA27" s="283"/>
      <c r="AB27" s="284"/>
      <c r="AC27" s="284"/>
      <c r="AD27" s="284"/>
      <c r="AE27" s="251" t="str">
        <f t="shared" si="27"/>
        <v/>
      </c>
      <c r="AF27" s="285" t="str">
        <f t="shared" si="28"/>
        <v/>
      </c>
      <c r="AG27" s="288" t="str">
        <f t="shared" si="29"/>
        <v/>
      </c>
      <c r="AH27" s="282"/>
      <c r="AI27" s="283"/>
      <c r="AJ27" s="283"/>
      <c r="AK27" s="284"/>
      <c r="AL27" s="284"/>
      <c r="AM27" s="284"/>
      <c r="AN27" s="251" t="str">
        <f t="shared" si="30"/>
        <v/>
      </c>
      <c r="AO27" s="287" t="str">
        <f t="shared" si="31"/>
        <v/>
      </c>
      <c r="AP27" s="282"/>
      <c r="AQ27" s="283"/>
      <c r="AR27" s="283"/>
      <c r="AS27" s="284"/>
      <c r="AT27" s="284"/>
      <c r="AU27" s="284"/>
      <c r="AV27" s="251" t="str">
        <f t="shared" si="32"/>
        <v/>
      </c>
      <c r="AW27" s="285" t="str">
        <f t="shared" si="33"/>
        <v/>
      </c>
      <c r="AX27" s="288" t="str">
        <f t="shared" si="34"/>
        <v/>
      </c>
      <c r="AY27" s="282"/>
      <c r="AZ27" s="283"/>
      <c r="BA27" s="283"/>
      <c r="BB27" s="284"/>
      <c r="BC27" s="284"/>
      <c r="BD27" s="284"/>
      <c r="BE27" s="251" t="str">
        <f t="shared" si="35"/>
        <v/>
      </c>
      <c r="BF27" s="289" t="str">
        <f t="shared" si="36"/>
        <v/>
      </c>
      <c r="BG27" s="282"/>
      <c r="BH27" s="283"/>
      <c r="BI27" s="283"/>
      <c r="BJ27" s="284"/>
      <c r="BK27" s="284"/>
      <c r="BL27" s="284"/>
      <c r="BM27" s="251" t="str">
        <f t="shared" si="37"/>
        <v/>
      </c>
      <c r="BN27" s="289" t="str">
        <f t="shared" si="38"/>
        <v/>
      </c>
      <c r="BO27" s="336" t="str">
        <f>'Patrak B'!AU46</f>
        <v/>
      </c>
      <c r="BP27" s="362" t="str">
        <f t="shared" si="39"/>
        <v/>
      </c>
      <c r="BQ27" s="362" t="str">
        <f t="shared" si="40"/>
        <v/>
      </c>
      <c r="BR27" s="368" t="str">
        <f t="shared" si="41"/>
        <v/>
      </c>
      <c r="BS27" s="364" t="str">
        <f t="shared" si="21"/>
        <v/>
      </c>
    </row>
    <row r="28" spans="1:71" s="162" customFormat="1" ht="20.399999999999999" customHeight="1" x14ac:dyDescent="0.3">
      <c r="A28" s="276" t="str">
        <f>'Student Data'!A27</f>
        <v/>
      </c>
      <c r="B28" s="277" t="str">
        <f>IF('Student Data'!B27="","",'Student Data'!B27)</f>
        <v/>
      </c>
      <c r="C28" s="278" t="str">
        <f>IF('Student Data'!C27="","",'Student Data'!C27)</f>
        <v/>
      </c>
      <c r="D28" s="279" t="str">
        <f>IF('Student Data'!D27="","",'Student Data'!D27)</f>
        <v/>
      </c>
      <c r="E28" s="280">
        <f>'Student Data'!E27</f>
        <v>0</v>
      </c>
      <c r="F28" s="280">
        <f>'Student Data'!F27</f>
        <v>0</v>
      </c>
      <c r="G28" s="281" t="str">
        <f>IF('Student Data'!G27="","",'Student Data'!G27)</f>
        <v/>
      </c>
      <c r="H28" s="282"/>
      <c r="I28" s="283"/>
      <c r="J28" s="283"/>
      <c r="K28" s="284"/>
      <c r="L28" s="284"/>
      <c r="M28" s="284"/>
      <c r="N28" s="251" t="str">
        <f t="shared" si="22"/>
        <v/>
      </c>
      <c r="O28" s="285" t="str">
        <f t="shared" si="23"/>
        <v/>
      </c>
      <c r="P28" s="286" t="str">
        <f t="shared" si="24"/>
        <v/>
      </c>
      <c r="Q28" s="282"/>
      <c r="R28" s="283"/>
      <c r="S28" s="283"/>
      <c r="T28" s="284"/>
      <c r="U28" s="284"/>
      <c r="V28" s="284"/>
      <c r="W28" s="251" t="str">
        <f t="shared" si="25"/>
        <v/>
      </c>
      <c r="X28" s="287" t="str">
        <f t="shared" si="26"/>
        <v/>
      </c>
      <c r="Y28" s="282"/>
      <c r="Z28" s="283"/>
      <c r="AA28" s="283"/>
      <c r="AB28" s="284"/>
      <c r="AC28" s="284"/>
      <c r="AD28" s="284"/>
      <c r="AE28" s="251" t="str">
        <f t="shared" si="27"/>
        <v/>
      </c>
      <c r="AF28" s="285" t="str">
        <f t="shared" si="28"/>
        <v/>
      </c>
      <c r="AG28" s="288" t="str">
        <f t="shared" si="29"/>
        <v/>
      </c>
      <c r="AH28" s="282"/>
      <c r="AI28" s="283"/>
      <c r="AJ28" s="283"/>
      <c r="AK28" s="284"/>
      <c r="AL28" s="284"/>
      <c r="AM28" s="284"/>
      <c r="AN28" s="251" t="str">
        <f t="shared" si="30"/>
        <v/>
      </c>
      <c r="AO28" s="287" t="str">
        <f t="shared" si="31"/>
        <v/>
      </c>
      <c r="AP28" s="282"/>
      <c r="AQ28" s="283"/>
      <c r="AR28" s="283"/>
      <c r="AS28" s="284"/>
      <c r="AT28" s="284"/>
      <c r="AU28" s="284"/>
      <c r="AV28" s="251" t="str">
        <f t="shared" si="32"/>
        <v/>
      </c>
      <c r="AW28" s="285" t="str">
        <f t="shared" si="33"/>
        <v/>
      </c>
      <c r="AX28" s="288" t="str">
        <f t="shared" si="34"/>
        <v/>
      </c>
      <c r="AY28" s="282"/>
      <c r="AZ28" s="283"/>
      <c r="BA28" s="283"/>
      <c r="BB28" s="284"/>
      <c r="BC28" s="284"/>
      <c r="BD28" s="284"/>
      <c r="BE28" s="251" t="str">
        <f t="shared" si="35"/>
        <v/>
      </c>
      <c r="BF28" s="289" t="str">
        <f t="shared" si="36"/>
        <v/>
      </c>
      <c r="BG28" s="282"/>
      <c r="BH28" s="283"/>
      <c r="BI28" s="283"/>
      <c r="BJ28" s="284"/>
      <c r="BK28" s="284"/>
      <c r="BL28" s="284"/>
      <c r="BM28" s="251" t="str">
        <f t="shared" si="37"/>
        <v/>
      </c>
      <c r="BN28" s="289" t="str">
        <f t="shared" si="38"/>
        <v/>
      </c>
      <c r="BO28" s="336" t="str">
        <f>'Patrak B'!AU48</f>
        <v/>
      </c>
      <c r="BP28" s="362" t="str">
        <f t="shared" si="39"/>
        <v/>
      </c>
      <c r="BQ28" s="362" t="str">
        <f t="shared" si="40"/>
        <v/>
      </c>
      <c r="BR28" s="368" t="str">
        <f t="shared" si="41"/>
        <v/>
      </c>
      <c r="BS28" s="364" t="str">
        <f t="shared" si="21"/>
        <v/>
      </c>
    </row>
    <row r="29" spans="1:71" s="162" customFormat="1" ht="20.399999999999999" customHeight="1" x14ac:dyDescent="0.3">
      <c r="A29" s="276" t="str">
        <f>'Student Data'!A28</f>
        <v/>
      </c>
      <c r="B29" s="277" t="str">
        <f>IF('Student Data'!B28="","",'Student Data'!B28)</f>
        <v/>
      </c>
      <c r="C29" s="278" t="str">
        <f>IF('Student Data'!C28="","",'Student Data'!C28)</f>
        <v/>
      </c>
      <c r="D29" s="279" t="str">
        <f>IF('Student Data'!D28="","",'Student Data'!D28)</f>
        <v/>
      </c>
      <c r="E29" s="280">
        <f>'Student Data'!E28</f>
        <v>0</v>
      </c>
      <c r="F29" s="280">
        <f>'Student Data'!F28</f>
        <v>0</v>
      </c>
      <c r="G29" s="281" t="str">
        <f>IF('Student Data'!G28="","",'Student Data'!G28)</f>
        <v/>
      </c>
      <c r="H29" s="282"/>
      <c r="I29" s="283"/>
      <c r="J29" s="283"/>
      <c r="K29" s="284"/>
      <c r="L29" s="284"/>
      <c r="M29" s="284"/>
      <c r="N29" s="251" t="str">
        <f t="shared" si="22"/>
        <v/>
      </c>
      <c r="O29" s="285" t="str">
        <f t="shared" si="23"/>
        <v/>
      </c>
      <c r="P29" s="286" t="str">
        <f t="shared" si="24"/>
        <v/>
      </c>
      <c r="Q29" s="282"/>
      <c r="R29" s="283"/>
      <c r="S29" s="283"/>
      <c r="T29" s="284"/>
      <c r="U29" s="284"/>
      <c r="V29" s="284"/>
      <c r="W29" s="251" t="str">
        <f t="shared" si="25"/>
        <v/>
      </c>
      <c r="X29" s="287" t="str">
        <f t="shared" si="26"/>
        <v/>
      </c>
      <c r="Y29" s="282"/>
      <c r="Z29" s="283"/>
      <c r="AA29" s="283"/>
      <c r="AB29" s="284"/>
      <c r="AC29" s="284"/>
      <c r="AD29" s="284"/>
      <c r="AE29" s="251" t="str">
        <f t="shared" si="27"/>
        <v/>
      </c>
      <c r="AF29" s="285" t="str">
        <f t="shared" si="28"/>
        <v/>
      </c>
      <c r="AG29" s="288" t="str">
        <f t="shared" si="29"/>
        <v/>
      </c>
      <c r="AH29" s="282"/>
      <c r="AI29" s="283"/>
      <c r="AJ29" s="283"/>
      <c r="AK29" s="284"/>
      <c r="AL29" s="284"/>
      <c r="AM29" s="284"/>
      <c r="AN29" s="251" t="str">
        <f t="shared" si="30"/>
        <v/>
      </c>
      <c r="AO29" s="287" t="str">
        <f t="shared" si="31"/>
        <v/>
      </c>
      <c r="AP29" s="282"/>
      <c r="AQ29" s="283"/>
      <c r="AR29" s="283"/>
      <c r="AS29" s="284"/>
      <c r="AT29" s="284"/>
      <c r="AU29" s="284"/>
      <c r="AV29" s="251" t="str">
        <f t="shared" si="32"/>
        <v/>
      </c>
      <c r="AW29" s="285" t="str">
        <f t="shared" si="33"/>
        <v/>
      </c>
      <c r="AX29" s="288" t="str">
        <f t="shared" si="34"/>
        <v/>
      </c>
      <c r="AY29" s="282"/>
      <c r="AZ29" s="283"/>
      <c r="BA29" s="283"/>
      <c r="BB29" s="284"/>
      <c r="BC29" s="284"/>
      <c r="BD29" s="284"/>
      <c r="BE29" s="251" t="str">
        <f t="shared" si="35"/>
        <v/>
      </c>
      <c r="BF29" s="289" t="str">
        <f t="shared" si="36"/>
        <v/>
      </c>
      <c r="BG29" s="282"/>
      <c r="BH29" s="283"/>
      <c r="BI29" s="283"/>
      <c r="BJ29" s="284"/>
      <c r="BK29" s="284"/>
      <c r="BL29" s="284"/>
      <c r="BM29" s="251" t="str">
        <f t="shared" si="37"/>
        <v/>
      </c>
      <c r="BN29" s="289" t="str">
        <f t="shared" si="38"/>
        <v/>
      </c>
      <c r="BO29" s="336" t="str">
        <f>'Patrak B'!AU50</f>
        <v/>
      </c>
      <c r="BP29" s="362" t="str">
        <f t="shared" si="39"/>
        <v/>
      </c>
      <c r="BQ29" s="362" t="str">
        <f t="shared" si="40"/>
        <v/>
      </c>
      <c r="BR29" s="368" t="str">
        <f t="shared" si="41"/>
        <v/>
      </c>
      <c r="BS29" s="364" t="str">
        <f t="shared" si="21"/>
        <v/>
      </c>
    </row>
    <row r="30" spans="1:71" s="162" customFormat="1" ht="20.399999999999999" customHeight="1" x14ac:dyDescent="0.3">
      <c r="A30" s="276" t="str">
        <f>'Student Data'!A29</f>
        <v/>
      </c>
      <c r="B30" s="277" t="str">
        <f>IF('Student Data'!B29="","",'Student Data'!B29)</f>
        <v/>
      </c>
      <c r="C30" s="278" t="str">
        <f>IF('Student Data'!C29="","",'Student Data'!C29)</f>
        <v/>
      </c>
      <c r="D30" s="279" t="str">
        <f>IF('Student Data'!D29="","",'Student Data'!D29)</f>
        <v/>
      </c>
      <c r="E30" s="280">
        <f>'Student Data'!E29</f>
        <v>0</v>
      </c>
      <c r="F30" s="280">
        <f>'Student Data'!F29</f>
        <v>0</v>
      </c>
      <c r="G30" s="281" t="str">
        <f>IF('Student Data'!G29="","",'Student Data'!G29)</f>
        <v/>
      </c>
      <c r="H30" s="282"/>
      <c r="I30" s="283"/>
      <c r="J30" s="283"/>
      <c r="K30" s="284"/>
      <c r="L30" s="284"/>
      <c r="M30" s="284"/>
      <c r="N30" s="251" t="str">
        <f t="shared" si="22"/>
        <v/>
      </c>
      <c r="O30" s="285" t="str">
        <f t="shared" si="23"/>
        <v/>
      </c>
      <c r="P30" s="286" t="str">
        <f t="shared" si="24"/>
        <v/>
      </c>
      <c r="Q30" s="282"/>
      <c r="R30" s="283"/>
      <c r="S30" s="283"/>
      <c r="T30" s="284"/>
      <c r="U30" s="284"/>
      <c r="V30" s="284"/>
      <c r="W30" s="251" t="str">
        <f t="shared" si="25"/>
        <v/>
      </c>
      <c r="X30" s="287" t="str">
        <f t="shared" si="26"/>
        <v/>
      </c>
      <c r="Y30" s="282"/>
      <c r="Z30" s="283"/>
      <c r="AA30" s="283"/>
      <c r="AB30" s="284"/>
      <c r="AC30" s="284"/>
      <c r="AD30" s="284"/>
      <c r="AE30" s="251" t="str">
        <f t="shared" si="27"/>
        <v/>
      </c>
      <c r="AF30" s="285" t="str">
        <f t="shared" si="28"/>
        <v/>
      </c>
      <c r="AG30" s="288" t="str">
        <f t="shared" si="29"/>
        <v/>
      </c>
      <c r="AH30" s="282"/>
      <c r="AI30" s="283"/>
      <c r="AJ30" s="283"/>
      <c r="AK30" s="284"/>
      <c r="AL30" s="284"/>
      <c r="AM30" s="284"/>
      <c r="AN30" s="251" t="str">
        <f t="shared" si="30"/>
        <v/>
      </c>
      <c r="AO30" s="287" t="str">
        <f t="shared" si="31"/>
        <v/>
      </c>
      <c r="AP30" s="282"/>
      <c r="AQ30" s="283"/>
      <c r="AR30" s="283"/>
      <c r="AS30" s="284"/>
      <c r="AT30" s="284"/>
      <c r="AU30" s="284"/>
      <c r="AV30" s="251" t="str">
        <f t="shared" si="32"/>
        <v/>
      </c>
      <c r="AW30" s="285" t="str">
        <f t="shared" si="33"/>
        <v/>
      </c>
      <c r="AX30" s="288" t="str">
        <f t="shared" si="34"/>
        <v/>
      </c>
      <c r="AY30" s="282"/>
      <c r="AZ30" s="283"/>
      <c r="BA30" s="283"/>
      <c r="BB30" s="284"/>
      <c r="BC30" s="284"/>
      <c r="BD30" s="284"/>
      <c r="BE30" s="251" t="str">
        <f t="shared" si="35"/>
        <v/>
      </c>
      <c r="BF30" s="289" t="str">
        <f t="shared" si="36"/>
        <v/>
      </c>
      <c r="BG30" s="282"/>
      <c r="BH30" s="283"/>
      <c r="BI30" s="283"/>
      <c r="BJ30" s="284"/>
      <c r="BK30" s="284"/>
      <c r="BL30" s="284"/>
      <c r="BM30" s="251" t="str">
        <f t="shared" si="37"/>
        <v/>
      </c>
      <c r="BN30" s="289" t="str">
        <f t="shared" si="38"/>
        <v/>
      </c>
      <c r="BO30" s="336" t="str">
        <f>'Patrak B'!AU52</f>
        <v/>
      </c>
      <c r="BP30" s="362" t="str">
        <f t="shared" si="39"/>
        <v/>
      </c>
      <c r="BQ30" s="362" t="str">
        <f t="shared" si="40"/>
        <v/>
      </c>
      <c r="BR30" s="368" t="str">
        <f t="shared" si="41"/>
        <v/>
      </c>
      <c r="BS30" s="364" t="str">
        <f t="shared" si="21"/>
        <v/>
      </c>
    </row>
    <row r="31" spans="1:71" s="162" customFormat="1" ht="20.399999999999999" customHeight="1" x14ac:dyDescent="0.3">
      <c r="A31" s="276" t="str">
        <f>'Student Data'!A30</f>
        <v/>
      </c>
      <c r="B31" s="277" t="str">
        <f>IF('Student Data'!B30="","",'Student Data'!B30)</f>
        <v/>
      </c>
      <c r="C31" s="278" t="str">
        <f>IF('Student Data'!C30="","",'Student Data'!C30)</f>
        <v/>
      </c>
      <c r="D31" s="279" t="str">
        <f>IF('Student Data'!D30="","",'Student Data'!D30)</f>
        <v/>
      </c>
      <c r="E31" s="280">
        <f>'Student Data'!E30</f>
        <v>0</v>
      </c>
      <c r="F31" s="280">
        <f>'Student Data'!F30</f>
        <v>0</v>
      </c>
      <c r="G31" s="281" t="str">
        <f>IF('Student Data'!G30="","",'Student Data'!G30)</f>
        <v/>
      </c>
      <c r="H31" s="282"/>
      <c r="I31" s="283"/>
      <c r="J31" s="283"/>
      <c r="K31" s="284"/>
      <c r="L31" s="284"/>
      <c r="M31" s="284"/>
      <c r="N31" s="251" t="str">
        <f t="shared" si="22"/>
        <v/>
      </c>
      <c r="O31" s="285" t="str">
        <f t="shared" si="23"/>
        <v/>
      </c>
      <c r="P31" s="286" t="str">
        <f t="shared" si="24"/>
        <v/>
      </c>
      <c r="Q31" s="282"/>
      <c r="R31" s="283"/>
      <c r="S31" s="283"/>
      <c r="T31" s="284"/>
      <c r="U31" s="284"/>
      <c r="V31" s="284"/>
      <c r="W31" s="251" t="str">
        <f t="shared" si="25"/>
        <v/>
      </c>
      <c r="X31" s="287" t="str">
        <f t="shared" si="26"/>
        <v/>
      </c>
      <c r="Y31" s="282"/>
      <c r="Z31" s="283"/>
      <c r="AA31" s="283"/>
      <c r="AB31" s="284"/>
      <c r="AC31" s="284"/>
      <c r="AD31" s="284"/>
      <c r="AE31" s="251" t="str">
        <f t="shared" si="27"/>
        <v/>
      </c>
      <c r="AF31" s="285" t="str">
        <f t="shared" si="28"/>
        <v/>
      </c>
      <c r="AG31" s="288" t="str">
        <f t="shared" si="29"/>
        <v/>
      </c>
      <c r="AH31" s="282"/>
      <c r="AI31" s="283"/>
      <c r="AJ31" s="283"/>
      <c r="AK31" s="284"/>
      <c r="AL31" s="284"/>
      <c r="AM31" s="284"/>
      <c r="AN31" s="251" t="str">
        <f t="shared" si="30"/>
        <v/>
      </c>
      <c r="AO31" s="287" t="str">
        <f t="shared" si="31"/>
        <v/>
      </c>
      <c r="AP31" s="282"/>
      <c r="AQ31" s="283"/>
      <c r="AR31" s="283"/>
      <c r="AS31" s="284"/>
      <c r="AT31" s="284"/>
      <c r="AU31" s="284"/>
      <c r="AV31" s="251" t="str">
        <f t="shared" si="32"/>
        <v/>
      </c>
      <c r="AW31" s="285" t="str">
        <f t="shared" si="33"/>
        <v/>
      </c>
      <c r="AX31" s="288" t="str">
        <f t="shared" si="34"/>
        <v/>
      </c>
      <c r="AY31" s="282"/>
      <c r="AZ31" s="283"/>
      <c r="BA31" s="283"/>
      <c r="BB31" s="284"/>
      <c r="BC31" s="284"/>
      <c r="BD31" s="284"/>
      <c r="BE31" s="251" t="str">
        <f t="shared" si="35"/>
        <v/>
      </c>
      <c r="BF31" s="289" t="str">
        <f t="shared" si="36"/>
        <v/>
      </c>
      <c r="BG31" s="282"/>
      <c r="BH31" s="283"/>
      <c r="BI31" s="283"/>
      <c r="BJ31" s="284"/>
      <c r="BK31" s="284"/>
      <c r="BL31" s="284"/>
      <c r="BM31" s="251" t="str">
        <f t="shared" si="37"/>
        <v/>
      </c>
      <c r="BN31" s="289" t="str">
        <f t="shared" si="38"/>
        <v/>
      </c>
      <c r="BO31" s="336" t="str">
        <f>'Patrak B'!AU54</f>
        <v/>
      </c>
      <c r="BP31" s="362" t="str">
        <f t="shared" si="39"/>
        <v/>
      </c>
      <c r="BQ31" s="362" t="str">
        <f t="shared" si="40"/>
        <v/>
      </c>
      <c r="BR31" s="368" t="str">
        <f t="shared" si="41"/>
        <v/>
      </c>
      <c r="BS31" s="364" t="str">
        <f t="shared" si="21"/>
        <v/>
      </c>
    </row>
    <row r="32" spans="1:71" s="162" customFormat="1" ht="20.399999999999999" customHeight="1" x14ac:dyDescent="0.3">
      <c r="A32" s="276" t="str">
        <f>'Student Data'!A31</f>
        <v/>
      </c>
      <c r="B32" s="277" t="str">
        <f>IF('Student Data'!B31="","",'Student Data'!B31)</f>
        <v/>
      </c>
      <c r="C32" s="278" t="str">
        <f>IF('Student Data'!C31="","",'Student Data'!C31)</f>
        <v/>
      </c>
      <c r="D32" s="279" t="str">
        <f>IF('Student Data'!D31="","",'Student Data'!D31)</f>
        <v/>
      </c>
      <c r="E32" s="280">
        <f>'Student Data'!E31</f>
        <v>0</v>
      </c>
      <c r="F32" s="280">
        <f>'Student Data'!F31</f>
        <v>0</v>
      </c>
      <c r="G32" s="281" t="str">
        <f>IF('Student Data'!G31="","",'Student Data'!G31)</f>
        <v/>
      </c>
      <c r="H32" s="282"/>
      <c r="I32" s="283"/>
      <c r="J32" s="283"/>
      <c r="K32" s="284"/>
      <c r="L32" s="284"/>
      <c r="M32" s="284"/>
      <c r="N32" s="251" t="str">
        <f t="shared" si="22"/>
        <v/>
      </c>
      <c r="O32" s="285" t="str">
        <f t="shared" si="23"/>
        <v/>
      </c>
      <c r="P32" s="286" t="str">
        <f t="shared" si="24"/>
        <v/>
      </c>
      <c r="Q32" s="282"/>
      <c r="R32" s="283"/>
      <c r="S32" s="283"/>
      <c r="T32" s="284"/>
      <c r="U32" s="284"/>
      <c r="V32" s="284"/>
      <c r="W32" s="251" t="str">
        <f t="shared" si="25"/>
        <v/>
      </c>
      <c r="X32" s="287" t="str">
        <f t="shared" si="26"/>
        <v/>
      </c>
      <c r="Y32" s="282"/>
      <c r="Z32" s="283"/>
      <c r="AA32" s="283"/>
      <c r="AB32" s="284"/>
      <c r="AC32" s="284"/>
      <c r="AD32" s="284"/>
      <c r="AE32" s="251" t="str">
        <f t="shared" si="27"/>
        <v/>
      </c>
      <c r="AF32" s="285" t="str">
        <f t="shared" si="28"/>
        <v/>
      </c>
      <c r="AG32" s="288" t="str">
        <f t="shared" si="29"/>
        <v/>
      </c>
      <c r="AH32" s="282"/>
      <c r="AI32" s="283"/>
      <c r="AJ32" s="283"/>
      <c r="AK32" s="284"/>
      <c r="AL32" s="284"/>
      <c r="AM32" s="284"/>
      <c r="AN32" s="251" t="str">
        <f t="shared" si="30"/>
        <v/>
      </c>
      <c r="AO32" s="287" t="str">
        <f t="shared" si="31"/>
        <v/>
      </c>
      <c r="AP32" s="282"/>
      <c r="AQ32" s="283"/>
      <c r="AR32" s="283"/>
      <c r="AS32" s="284"/>
      <c r="AT32" s="284"/>
      <c r="AU32" s="284"/>
      <c r="AV32" s="251" t="str">
        <f t="shared" si="32"/>
        <v/>
      </c>
      <c r="AW32" s="285" t="str">
        <f t="shared" si="33"/>
        <v/>
      </c>
      <c r="AX32" s="288" t="str">
        <f t="shared" si="34"/>
        <v/>
      </c>
      <c r="AY32" s="282"/>
      <c r="AZ32" s="283"/>
      <c r="BA32" s="283"/>
      <c r="BB32" s="284"/>
      <c r="BC32" s="284"/>
      <c r="BD32" s="284"/>
      <c r="BE32" s="251" t="str">
        <f t="shared" si="35"/>
        <v/>
      </c>
      <c r="BF32" s="289" t="str">
        <f t="shared" si="36"/>
        <v/>
      </c>
      <c r="BG32" s="282"/>
      <c r="BH32" s="283"/>
      <c r="BI32" s="283"/>
      <c r="BJ32" s="284"/>
      <c r="BK32" s="284"/>
      <c r="BL32" s="284"/>
      <c r="BM32" s="251" t="str">
        <f t="shared" si="37"/>
        <v/>
      </c>
      <c r="BN32" s="289" t="str">
        <f t="shared" si="38"/>
        <v/>
      </c>
      <c r="BO32" s="336" t="str">
        <f>'Patrak B'!AU56</f>
        <v/>
      </c>
      <c r="BP32" s="362" t="str">
        <f t="shared" si="39"/>
        <v/>
      </c>
      <c r="BQ32" s="362" t="str">
        <f t="shared" si="40"/>
        <v/>
      </c>
      <c r="BR32" s="368" t="str">
        <f t="shared" si="41"/>
        <v/>
      </c>
      <c r="BS32" s="364" t="str">
        <f t="shared" si="21"/>
        <v/>
      </c>
    </row>
    <row r="33" spans="1:71" s="162" customFormat="1" ht="20.399999999999999" customHeight="1" x14ac:dyDescent="0.3">
      <c r="A33" s="276" t="str">
        <f>'Student Data'!A32</f>
        <v/>
      </c>
      <c r="B33" s="277" t="str">
        <f>IF('Student Data'!B32="","",'Student Data'!B32)</f>
        <v/>
      </c>
      <c r="C33" s="278" t="str">
        <f>IF('Student Data'!C32="","",'Student Data'!C32)</f>
        <v/>
      </c>
      <c r="D33" s="279" t="str">
        <f>IF('Student Data'!D32="","",'Student Data'!D32)</f>
        <v/>
      </c>
      <c r="E33" s="280">
        <f>'Student Data'!E32</f>
        <v>0</v>
      </c>
      <c r="F33" s="280">
        <f>'Student Data'!F32</f>
        <v>0</v>
      </c>
      <c r="G33" s="281" t="str">
        <f>IF('Student Data'!G32="","",'Student Data'!G32)</f>
        <v/>
      </c>
      <c r="H33" s="282"/>
      <c r="I33" s="283"/>
      <c r="J33" s="283"/>
      <c r="K33" s="284"/>
      <c r="L33" s="284"/>
      <c r="M33" s="284"/>
      <c r="N33" s="251" t="str">
        <f t="shared" si="22"/>
        <v/>
      </c>
      <c r="O33" s="285" t="str">
        <f t="shared" si="23"/>
        <v/>
      </c>
      <c r="P33" s="286" t="str">
        <f t="shared" si="24"/>
        <v/>
      </c>
      <c r="Q33" s="282"/>
      <c r="R33" s="283"/>
      <c r="S33" s="283"/>
      <c r="T33" s="284"/>
      <c r="U33" s="284"/>
      <c r="V33" s="284"/>
      <c r="W33" s="251" t="str">
        <f t="shared" si="25"/>
        <v/>
      </c>
      <c r="X33" s="287" t="str">
        <f t="shared" si="26"/>
        <v/>
      </c>
      <c r="Y33" s="282"/>
      <c r="Z33" s="283"/>
      <c r="AA33" s="283"/>
      <c r="AB33" s="284"/>
      <c r="AC33" s="284"/>
      <c r="AD33" s="284"/>
      <c r="AE33" s="251" t="str">
        <f t="shared" si="27"/>
        <v/>
      </c>
      <c r="AF33" s="285" t="str">
        <f t="shared" si="28"/>
        <v/>
      </c>
      <c r="AG33" s="288" t="str">
        <f t="shared" si="29"/>
        <v/>
      </c>
      <c r="AH33" s="282"/>
      <c r="AI33" s="283"/>
      <c r="AJ33" s="283"/>
      <c r="AK33" s="284"/>
      <c r="AL33" s="284"/>
      <c r="AM33" s="284"/>
      <c r="AN33" s="251" t="str">
        <f t="shared" si="30"/>
        <v/>
      </c>
      <c r="AO33" s="287" t="str">
        <f t="shared" si="31"/>
        <v/>
      </c>
      <c r="AP33" s="282"/>
      <c r="AQ33" s="283"/>
      <c r="AR33" s="283"/>
      <c r="AS33" s="284"/>
      <c r="AT33" s="284"/>
      <c r="AU33" s="284"/>
      <c r="AV33" s="251" t="str">
        <f t="shared" si="32"/>
        <v/>
      </c>
      <c r="AW33" s="285" t="str">
        <f t="shared" si="33"/>
        <v/>
      </c>
      <c r="AX33" s="288" t="str">
        <f t="shared" si="34"/>
        <v/>
      </c>
      <c r="AY33" s="282"/>
      <c r="AZ33" s="283"/>
      <c r="BA33" s="283"/>
      <c r="BB33" s="284"/>
      <c r="BC33" s="284"/>
      <c r="BD33" s="284"/>
      <c r="BE33" s="251" t="str">
        <f t="shared" si="35"/>
        <v/>
      </c>
      <c r="BF33" s="289" t="str">
        <f t="shared" si="36"/>
        <v/>
      </c>
      <c r="BG33" s="282"/>
      <c r="BH33" s="283"/>
      <c r="BI33" s="283"/>
      <c r="BJ33" s="284"/>
      <c r="BK33" s="284"/>
      <c r="BL33" s="284"/>
      <c r="BM33" s="251" t="str">
        <f t="shared" si="37"/>
        <v/>
      </c>
      <c r="BN33" s="289" t="str">
        <f t="shared" si="38"/>
        <v/>
      </c>
      <c r="BO33" s="336" t="str">
        <f>'Patrak B'!AU58</f>
        <v/>
      </c>
      <c r="BP33" s="362" t="str">
        <f t="shared" si="39"/>
        <v/>
      </c>
      <c r="BQ33" s="362" t="str">
        <f t="shared" si="40"/>
        <v/>
      </c>
      <c r="BR33" s="368" t="str">
        <f t="shared" si="41"/>
        <v/>
      </c>
      <c r="BS33" s="364" t="str">
        <f t="shared" si="21"/>
        <v/>
      </c>
    </row>
    <row r="34" spans="1:71" s="162" customFormat="1" ht="20.399999999999999" customHeight="1" x14ac:dyDescent="0.3">
      <c r="A34" s="276" t="str">
        <f>'Student Data'!A33</f>
        <v/>
      </c>
      <c r="B34" s="277" t="str">
        <f>IF('Student Data'!B33="","",'Student Data'!B33)</f>
        <v/>
      </c>
      <c r="C34" s="278" t="str">
        <f>IF('Student Data'!C33="","",'Student Data'!C33)</f>
        <v/>
      </c>
      <c r="D34" s="279" t="str">
        <f>IF('Student Data'!D33="","",'Student Data'!D33)</f>
        <v/>
      </c>
      <c r="E34" s="280">
        <f>'Student Data'!E33</f>
        <v>0</v>
      </c>
      <c r="F34" s="280">
        <f>'Student Data'!F33</f>
        <v>0</v>
      </c>
      <c r="G34" s="281" t="str">
        <f>IF('Student Data'!G33="","",'Student Data'!G33)</f>
        <v/>
      </c>
      <c r="H34" s="282"/>
      <c r="I34" s="283"/>
      <c r="J34" s="283"/>
      <c r="K34" s="284"/>
      <c r="L34" s="284"/>
      <c r="M34" s="284"/>
      <c r="N34" s="251" t="str">
        <f t="shared" si="22"/>
        <v/>
      </c>
      <c r="O34" s="285" t="str">
        <f t="shared" si="23"/>
        <v/>
      </c>
      <c r="P34" s="286" t="str">
        <f t="shared" si="24"/>
        <v/>
      </c>
      <c r="Q34" s="282"/>
      <c r="R34" s="283"/>
      <c r="S34" s="283"/>
      <c r="T34" s="284"/>
      <c r="U34" s="284"/>
      <c r="V34" s="284"/>
      <c r="W34" s="251" t="str">
        <f t="shared" si="25"/>
        <v/>
      </c>
      <c r="X34" s="287" t="str">
        <f t="shared" si="26"/>
        <v/>
      </c>
      <c r="Y34" s="282"/>
      <c r="Z34" s="283"/>
      <c r="AA34" s="283"/>
      <c r="AB34" s="284"/>
      <c r="AC34" s="284"/>
      <c r="AD34" s="284"/>
      <c r="AE34" s="251" t="str">
        <f t="shared" si="27"/>
        <v/>
      </c>
      <c r="AF34" s="285" t="str">
        <f t="shared" si="28"/>
        <v/>
      </c>
      <c r="AG34" s="288" t="str">
        <f t="shared" si="29"/>
        <v/>
      </c>
      <c r="AH34" s="282"/>
      <c r="AI34" s="283"/>
      <c r="AJ34" s="283"/>
      <c r="AK34" s="284"/>
      <c r="AL34" s="284"/>
      <c r="AM34" s="284"/>
      <c r="AN34" s="251" t="str">
        <f t="shared" si="30"/>
        <v/>
      </c>
      <c r="AO34" s="287" t="str">
        <f t="shared" si="31"/>
        <v/>
      </c>
      <c r="AP34" s="282"/>
      <c r="AQ34" s="283"/>
      <c r="AR34" s="283"/>
      <c r="AS34" s="284"/>
      <c r="AT34" s="284"/>
      <c r="AU34" s="284"/>
      <c r="AV34" s="251" t="str">
        <f t="shared" si="32"/>
        <v/>
      </c>
      <c r="AW34" s="285" t="str">
        <f t="shared" si="33"/>
        <v/>
      </c>
      <c r="AX34" s="288" t="str">
        <f t="shared" si="34"/>
        <v/>
      </c>
      <c r="AY34" s="282"/>
      <c r="AZ34" s="283"/>
      <c r="BA34" s="283"/>
      <c r="BB34" s="284"/>
      <c r="BC34" s="284"/>
      <c r="BD34" s="284"/>
      <c r="BE34" s="251" t="str">
        <f t="shared" si="35"/>
        <v/>
      </c>
      <c r="BF34" s="289" t="str">
        <f t="shared" si="36"/>
        <v/>
      </c>
      <c r="BG34" s="282"/>
      <c r="BH34" s="283"/>
      <c r="BI34" s="283"/>
      <c r="BJ34" s="284"/>
      <c r="BK34" s="284"/>
      <c r="BL34" s="284"/>
      <c r="BM34" s="251" t="str">
        <f t="shared" si="37"/>
        <v/>
      </c>
      <c r="BN34" s="289" t="str">
        <f t="shared" si="38"/>
        <v/>
      </c>
      <c r="BO34" s="336" t="str">
        <f>'Patrak B'!AU60</f>
        <v/>
      </c>
      <c r="BP34" s="362" t="str">
        <f t="shared" si="39"/>
        <v/>
      </c>
      <c r="BQ34" s="362" t="str">
        <f t="shared" si="40"/>
        <v/>
      </c>
      <c r="BR34" s="368" t="str">
        <f t="shared" si="41"/>
        <v/>
      </c>
      <c r="BS34" s="364" t="str">
        <f t="shared" si="21"/>
        <v/>
      </c>
    </row>
    <row r="35" spans="1:71" s="162" customFormat="1" ht="20.399999999999999" customHeight="1" x14ac:dyDescent="0.3">
      <c r="A35" s="276" t="str">
        <f>'Student Data'!A34</f>
        <v/>
      </c>
      <c r="B35" s="277" t="str">
        <f>IF('Student Data'!B34="","",'Student Data'!B34)</f>
        <v/>
      </c>
      <c r="C35" s="278" t="str">
        <f>IF('Student Data'!C34="","",'Student Data'!C34)</f>
        <v/>
      </c>
      <c r="D35" s="279" t="str">
        <f>IF('Student Data'!D34="","",'Student Data'!D34)</f>
        <v/>
      </c>
      <c r="E35" s="280">
        <f>'Student Data'!E34</f>
        <v>0</v>
      </c>
      <c r="F35" s="280">
        <f>'Student Data'!F34</f>
        <v>0</v>
      </c>
      <c r="G35" s="281" t="str">
        <f>IF('Student Data'!G34="","",'Student Data'!G34)</f>
        <v/>
      </c>
      <c r="H35" s="282"/>
      <c r="I35" s="283"/>
      <c r="J35" s="283"/>
      <c r="K35" s="284"/>
      <c r="L35" s="284"/>
      <c r="M35" s="284"/>
      <c r="N35" s="251" t="str">
        <f t="shared" si="22"/>
        <v/>
      </c>
      <c r="O35" s="285" t="str">
        <f t="shared" si="23"/>
        <v/>
      </c>
      <c r="P35" s="286" t="str">
        <f t="shared" si="24"/>
        <v/>
      </c>
      <c r="Q35" s="282"/>
      <c r="R35" s="283"/>
      <c r="S35" s="283"/>
      <c r="T35" s="284"/>
      <c r="U35" s="284"/>
      <c r="V35" s="284"/>
      <c r="W35" s="251" t="str">
        <f t="shared" si="25"/>
        <v/>
      </c>
      <c r="X35" s="287" t="str">
        <f t="shared" si="26"/>
        <v/>
      </c>
      <c r="Y35" s="282"/>
      <c r="Z35" s="283"/>
      <c r="AA35" s="283"/>
      <c r="AB35" s="284"/>
      <c r="AC35" s="284"/>
      <c r="AD35" s="284"/>
      <c r="AE35" s="251" t="str">
        <f t="shared" si="27"/>
        <v/>
      </c>
      <c r="AF35" s="285" t="str">
        <f t="shared" si="28"/>
        <v/>
      </c>
      <c r="AG35" s="288" t="str">
        <f t="shared" si="29"/>
        <v/>
      </c>
      <c r="AH35" s="282"/>
      <c r="AI35" s="283"/>
      <c r="AJ35" s="283"/>
      <c r="AK35" s="284"/>
      <c r="AL35" s="284"/>
      <c r="AM35" s="284"/>
      <c r="AN35" s="251" t="str">
        <f t="shared" si="30"/>
        <v/>
      </c>
      <c r="AO35" s="287" t="str">
        <f t="shared" si="31"/>
        <v/>
      </c>
      <c r="AP35" s="282"/>
      <c r="AQ35" s="283"/>
      <c r="AR35" s="283"/>
      <c r="AS35" s="284"/>
      <c r="AT35" s="284"/>
      <c r="AU35" s="284"/>
      <c r="AV35" s="251" t="str">
        <f t="shared" si="32"/>
        <v/>
      </c>
      <c r="AW35" s="285" t="str">
        <f t="shared" si="33"/>
        <v/>
      </c>
      <c r="AX35" s="288" t="str">
        <f t="shared" si="34"/>
        <v/>
      </c>
      <c r="AY35" s="282"/>
      <c r="AZ35" s="283"/>
      <c r="BA35" s="283"/>
      <c r="BB35" s="284"/>
      <c r="BC35" s="284"/>
      <c r="BD35" s="284"/>
      <c r="BE35" s="251" t="str">
        <f t="shared" si="35"/>
        <v/>
      </c>
      <c r="BF35" s="289" t="str">
        <f t="shared" si="36"/>
        <v/>
      </c>
      <c r="BG35" s="282"/>
      <c r="BH35" s="283"/>
      <c r="BI35" s="283"/>
      <c r="BJ35" s="284"/>
      <c r="BK35" s="284"/>
      <c r="BL35" s="284"/>
      <c r="BM35" s="251" t="str">
        <f t="shared" si="37"/>
        <v/>
      </c>
      <c r="BN35" s="289" t="str">
        <f t="shared" si="38"/>
        <v/>
      </c>
      <c r="BO35" s="336" t="str">
        <f>'Patrak B'!AU62</f>
        <v/>
      </c>
      <c r="BP35" s="362" t="str">
        <f t="shared" si="39"/>
        <v/>
      </c>
      <c r="BQ35" s="362" t="str">
        <f t="shared" si="40"/>
        <v/>
      </c>
      <c r="BR35" s="368" t="str">
        <f t="shared" si="41"/>
        <v/>
      </c>
      <c r="BS35" s="364" t="str">
        <f t="shared" si="21"/>
        <v/>
      </c>
    </row>
    <row r="36" spans="1:71" s="162" customFormat="1" ht="20.399999999999999" customHeight="1" x14ac:dyDescent="0.3">
      <c r="A36" s="276" t="str">
        <f>'Student Data'!A35</f>
        <v/>
      </c>
      <c r="B36" s="277" t="str">
        <f>IF('Student Data'!B35="","",'Student Data'!B35)</f>
        <v/>
      </c>
      <c r="C36" s="278" t="str">
        <f>IF('Student Data'!C35="","",'Student Data'!C35)</f>
        <v/>
      </c>
      <c r="D36" s="279" t="str">
        <f>IF('Student Data'!D35="","",'Student Data'!D35)</f>
        <v/>
      </c>
      <c r="E36" s="280">
        <f>'Student Data'!E35</f>
        <v>0</v>
      </c>
      <c r="F36" s="280">
        <f>'Student Data'!F35</f>
        <v>0</v>
      </c>
      <c r="G36" s="281" t="str">
        <f>IF('Student Data'!G35="","",'Student Data'!G35)</f>
        <v/>
      </c>
      <c r="H36" s="282"/>
      <c r="I36" s="283"/>
      <c r="J36" s="283"/>
      <c r="K36" s="284"/>
      <c r="L36" s="284"/>
      <c r="M36" s="284"/>
      <c r="N36" s="251" t="str">
        <f t="shared" si="22"/>
        <v/>
      </c>
      <c r="O36" s="285" t="str">
        <f t="shared" si="23"/>
        <v/>
      </c>
      <c r="P36" s="286" t="str">
        <f t="shared" si="24"/>
        <v/>
      </c>
      <c r="Q36" s="282"/>
      <c r="R36" s="283"/>
      <c r="S36" s="283"/>
      <c r="T36" s="284"/>
      <c r="U36" s="284"/>
      <c r="V36" s="284"/>
      <c r="W36" s="251" t="str">
        <f t="shared" si="25"/>
        <v/>
      </c>
      <c r="X36" s="287" t="str">
        <f t="shared" si="26"/>
        <v/>
      </c>
      <c r="Y36" s="282"/>
      <c r="Z36" s="283"/>
      <c r="AA36" s="283"/>
      <c r="AB36" s="284"/>
      <c r="AC36" s="284"/>
      <c r="AD36" s="284"/>
      <c r="AE36" s="251" t="str">
        <f t="shared" si="27"/>
        <v/>
      </c>
      <c r="AF36" s="285" t="str">
        <f t="shared" si="28"/>
        <v/>
      </c>
      <c r="AG36" s="288" t="str">
        <f t="shared" si="29"/>
        <v/>
      </c>
      <c r="AH36" s="282"/>
      <c r="AI36" s="283"/>
      <c r="AJ36" s="283"/>
      <c r="AK36" s="284"/>
      <c r="AL36" s="284"/>
      <c r="AM36" s="284"/>
      <c r="AN36" s="251" t="str">
        <f t="shared" si="30"/>
        <v/>
      </c>
      <c r="AO36" s="287" t="str">
        <f t="shared" si="31"/>
        <v/>
      </c>
      <c r="AP36" s="282"/>
      <c r="AQ36" s="283"/>
      <c r="AR36" s="283"/>
      <c r="AS36" s="284"/>
      <c r="AT36" s="284"/>
      <c r="AU36" s="284"/>
      <c r="AV36" s="251" t="str">
        <f t="shared" si="32"/>
        <v/>
      </c>
      <c r="AW36" s="285" t="str">
        <f t="shared" si="33"/>
        <v/>
      </c>
      <c r="AX36" s="288" t="str">
        <f t="shared" si="34"/>
        <v/>
      </c>
      <c r="AY36" s="282"/>
      <c r="AZ36" s="283"/>
      <c r="BA36" s="283"/>
      <c r="BB36" s="284"/>
      <c r="BC36" s="284"/>
      <c r="BD36" s="284"/>
      <c r="BE36" s="251" t="str">
        <f t="shared" si="35"/>
        <v/>
      </c>
      <c r="BF36" s="289" t="str">
        <f t="shared" si="36"/>
        <v/>
      </c>
      <c r="BG36" s="282"/>
      <c r="BH36" s="283"/>
      <c r="BI36" s="283"/>
      <c r="BJ36" s="284"/>
      <c r="BK36" s="284"/>
      <c r="BL36" s="284"/>
      <c r="BM36" s="251" t="str">
        <f t="shared" si="37"/>
        <v/>
      </c>
      <c r="BN36" s="289" t="str">
        <f t="shared" si="38"/>
        <v/>
      </c>
      <c r="BO36" s="336" t="str">
        <f>'Patrak B'!AU64</f>
        <v/>
      </c>
      <c r="BP36" s="362" t="str">
        <f t="shared" si="39"/>
        <v/>
      </c>
      <c r="BQ36" s="362" t="str">
        <f t="shared" si="40"/>
        <v/>
      </c>
      <c r="BR36" s="368" t="str">
        <f t="shared" si="41"/>
        <v/>
      </c>
      <c r="BS36" s="364" t="str">
        <f t="shared" si="21"/>
        <v/>
      </c>
    </row>
    <row r="37" spans="1:71" s="162" customFormat="1" ht="20.399999999999999" customHeight="1" x14ac:dyDescent="0.3">
      <c r="A37" s="276" t="str">
        <f>'Student Data'!A36</f>
        <v/>
      </c>
      <c r="B37" s="277" t="str">
        <f>IF('Student Data'!B36="","",'Student Data'!B36)</f>
        <v/>
      </c>
      <c r="C37" s="278" t="str">
        <f>IF('Student Data'!C36="","",'Student Data'!C36)</f>
        <v/>
      </c>
      <c r="D37" s="279" t="str">
        <f>IF('Student Data'!D36="","",'Student Data'!D36)</f>
        <v/>
      </c>
      <c r="E37" s="280">
        <f>'Student Data'!E36</f>
        <v>0</v>
      </c>
      <c r="F37" s="280">
        <f>'Student Data'!F36</f>
        <v>0</v>
      </c>
      <c r="G37" s="281" t="str">
        <f>IF('Student Data'!G36="","",'Student Data'!G36)</f>
        <v/>
      </c>
      <c r="H37" s="282"/>
      <c r="I37" s="283"/>
      <c r="J37" s="283"/>
      <c r="K37" s="284"/>
      <c r="L37" s="284"/>
      <c r="M37" s="284"/>
      <c r="N37" s="251" t="str">
        <f t="shared" si="22"/>
        <v/>
      </c>
      <c r="O37" s="285" t="str">
        <f t="shared" si="23"/>
        <v/>
      </c>
      <c r="P37" s="286" t="str">
        <f t="shared" si="24"/>
        <v/>
      </c>
      <c r="Q37" s="282"/>
      <c r="R37" s="283"/>
      <c r="S37" s="283"/>
      <c r="T37" s="284"/>
      <c r="U37" s="284"/>
      <c r="V37" s="284"/>
      <c r="W37" s="251" t="str">
        <f t="shared" si="25"/>
        <v/>
      </c>
      <c r="X37" s="287" t="str">
        <f t="shared" si="26"/>
        <v/>
      </c>
      <c r="Y37" s="282"/>
      <c r="Z37" s="283"/>
      <c r="AA37" s="283"/>
      <c r="AB37" s="284"/>
      <c r="AC37" s="284"/>
      <c r="AD37" s="284"/>
      <c r="AE37" s="251" t="str">
        <f t="shared" si="27"/>
        <v/>
      </c>
      <c r="AF37" s="285" t="str">
        <f t="shared" si="28"/>
        <v/>
      </c>
      <c r="AG37" s="288" t="str">
        <f t="shared" si="29"/>
        <v/>
      </c>
      <c r="AH37" s="282"/>
      <c r="AI37" s="283"/>
      <c r="AJ37" s="283"/>
      <c r="AK37" s="284"/>
      <c r="AL37" s="284"/>
      <c r="AM37" s="284"/>
      <c r="AN37" s="251" t="str">
        <f t="shared" si="30"/>
        <v/>
      </c>
      <c r="AO37" s="287" t="str">
        <f t="shared" si="31"/>
        <v/>
      </c>
      <c r="AP37" s="282"/>
      <c r="AQ37" s="283"/>
      <c r="AR37" s="283"/>
      <c r="AS37" s="284"/>
      <c r="AT37" s="284"/>
      <c r="AU37" s="284"/>
      <c r="AV37" s="251" t="str">
        <f t="shared" si="32"/>
        <v/>
      </c>
      <c r="AW37" s="285" t="str">
        <f t="shared" si="33"/>
        <v/>
      </c>
      <c r="AX37" s="288" t="str">
        <f t="shared" si="34"/>
        <v/>
      </c>
      <c r="AY37" s="282"/>
      <c r="AZ37" s="283"/>
      <c r="BA37" s="283"/>
      <c r="BB37" s="284"/>
      <c r="BC37" s="284"/>
      <c r="BD37" s="284"/>
      <c r="BE37" s="251" t="str">
        <f t="shared" si="35"/>
        <v/>
      </c>
      <c r="BF37" s="289" t="str">
        <f t="shared" si="36"/>
        <v/>
      </c>
      <c r="BG37" s="282"/>
      <c r="BH37" s="283"/>
      <c r="BI37" s="283"/>
      <c r="BJ37" s="284"/>
      <c r="BK37" s="284"/>
      <c r="BL37" s="284"/>
      <c r="BM37" s="251" t="str">
        <f t="shared" si="37"/>
        <v/>
      </c>
      <c r="BN37" s="289" t="str">
        <f t="shared" si="38"/>
        <v/>
      </c>
      <c r="BO37" s="336" t="str">
        <f>'Patrak B'!AU66</f>
        <v/>
      </c>
      <c r="BP37" s="362" t="str">
        <f t="shared" si="39"/>
        <v/>
      </c>
      <c r="BQ37" s="362" t="str">
        <f t="shared" si="40"/>
        <v/>
      </c>
      <c r="BR37" s="368" t="str">
        <f t="shared" si="41"/>
        <v/>
      </c>
      <c r="BS37" s="364" t="str">
        <f t="shared" si="21"/>
        <v/>
      </c>
    </row>
    <row r="38" spans="1:71" s="162" customFormat="1" ht="20.399999999999999" customHeight="1" x14ac:dyDescent="0.3">
      <c r="A38" s="276" t="str">
        <f>'Student Data'!A37</f>
        <v/>
      </c>
      <c r="B38" s="277" t="str">
        <f>IF('Student Data'!B37="","",'Student Data'!B37)</f>
        <v/>
      </c>
      <c r="C38" s="278" t="str">
        <f>IF('Student Data'!C37="","",'Student Data'!C37)</f>
        <v/>
      </c>
      <c r="D38" s="279" t="str">
        <f>IF('Student Data'!D37="","",'Student Data'!D37)</f>
        <v/>
      </c>
      <c r="E38" s="280">
        <f>'Student Data'!E37</f>
        <v>0</v>
      </c>
      <c r="F38" s="280">
        <f>'Student Data'!F37</f>
        <v>0</v>
      </c>
      <c r="G38" s="281" t="str">
        <f>IF('Student Data'!G37="","",'Student Data'!G37)</f>
        <v/>
      </c>
      <c r="H38" s="282"/>
      <c r="I38" s="283"/>
      <c r="J38" s="283"/>
      <c r="K38" s="284"/>
      <c r="L38" s="284"/>
      <c r="M38" s="284"/>
      <c r="N38" s="251" t="str">
        <f t="shared" si="22"/>
        <v/>
      </c>
      <c r="O38" s="285" t="str">
        <f t="shared" si="23"/>
        <v/>
      </c>
      <c r="P38" s="286" t="str">
        <f t="shared" si="24"/>
        <v/>
      </c>
      <c r="Q38" s="282"/>
      <c r="R38" s="283"/>
      <c r="S38" s="283"/>
      <c r="T38" s="284"/>
      <c r="U38" s="284"/>
      <c r="V38" s="284"/>
      <c r="W38" s="251" t="str">
        <f t="shared" si="25"/>
        <v/>
      </c>
      <c r="X38" s="287" t="str">
        <f t="shared" si="26"/>
        <v/>
      </c>
      <c r="Y38" s="282"/>
      <c r="Z38" s="283"/>
      <c r="AA38" s="283"/>
      <c r="AB38" s="284"/>
      <c r="AC38" s="284"/>
      <c r="AD38" s="284"/>
      <c r="AE38" s="251" t="str">
        <f t="shared" si="27"/>
        <v/>
      </c>
      <c r="AF38" s="285" t="str">
        <f t="shared" si="28"/>
        <v/>
      </c>
      <c r="AG38" s="288" t="str">
        <f t="shared" si="29"/>
        <v/>
      </c>
      <c r="AH38" s="282"/>
      <c r="AI38" s="283"/>
      <c r="AJ38" s="283"/>
      <c r="AK38" s="284"/>
      <c r="AL38" s="284"/>
      <c r="AM38" s="284"/>
      <c r="AN38" s="251" t="str">
        <f t="shared" si="30"/>
        <v/>
      </c>
      <c r="AO38" s="287" t="str">
        <f t="shared" si="31"/>
        <v/>
      </c>
      <c r="AP38" s="282"/>
      <c r="AQ38" s="283"/>
      <c r="AR38" s="283"/>
      <c r="AS38" s="284"/>
      <c r="AT38" s="284"/>
      <c r="AU38" s="284"/>
      <c r="AV38" s="251" t="str">
        <f t="shared" si="32"/>
        <v/>
      </c>
      <c r="AW38" s="285" t="str">
        <f t="shared" si="33"/>
        <v/>
      </c>
      <c r="AX38" s="288" t="str">
        <f t="shared" si="34"/>
        <v/>
      </c>
      <c r="AY38" s="282"/>
      <c r="AZ38" s="283"/>
      <c r="BA38" s="283"/>
      <c r="BB38" s="284"/>
      <c r="BC38" s="284"/>
      <c r="BD38" s="284"/>
      <c r="BE38" s="251" t="str">
        <f t="shared" si="35"/>
        <v/>
      </c>
      <c r="BF38" s="289" t="str">
        <f t="shared" si="36"/>
        <v/>
      </c>
      <c r="BG38" s="282"/>
      <c r="BH38" s="283"/>
      <c r="BI38" s="283"/>
      <c r="BJ38" s="284"/>
      <c r="BK38" s="284"/>
      <c r="BL38" s="284"/>
      <c r="BM38" s="251" t="str">
        <f t="shared" si="37"/>
        <v/>
      </c>
      <c r="BN38" s="289" t="str">
        <f t="shared" si="38"/>
        <v/>
      </c>
      <c r="BO38" s="336" t="str">
        <f>'Patrak B'!AU68</f>
        <v/>
      </c>
      <c r="BP38" s="362" t="str">
        <f t="shared" si="39"/>
        <v/>
      </c>
      <c r="BQ38" s="362" t="str">
        <f t="shared" si="40"/>
        <v/>
      </c>
      <c r="BR38" s="368" t="str">
        <f t="shared" si="41"/>
        <v/>
      </c>
      <c r="BS38" s="364" t="str">
        <f t="shared" si="21"/>
        <v/>
      </c>
    </row>
    <row r="39" spans="1:71" s="162" customFormat="1" ht="20.399999999999999" customHeight="1" x14ac:dyDescent="0.3">
      <c r="A39" s="276" t="str">
        <f>'Student Data'!A38</f>
        <v/>
      </c>
      <c r="B39" s="277" t="str">
        <f>IF('Student Data'!B38="","",'Student Data'!B38)</f>
        <v/>
      </c>
      <c r="C39" s="278" t="str">
        <f>IF('Student Data'!C38="","",'Student Data'!C38)</f>
        <v/>
      </c>
      <c r="D39" s="279" t="str">
        <f>IF('Student Data'!D38="","",'Student Data'!D38)</f>
        <v/>
      </c>
      <c r="E39" s="280">
        <f>'Student Data'!E38</f>
        <v>0</v>
      </c>
      <c r="F39" s="280">
        <f>'Student Data'!F38</f>
        <v>0</v>
      </c>
      <c r="G39" s="281" t="str">
        <f>IF('Student Data'!G38="","",'Student Data'!G38)</f>
        <v/>
      </c>
      <c r="H39" s="282"/>
      <c r="I39" s="283"/>
      <c r="J39" s="283"/>
      <c r="K39" s="284"/>
      <c r="L39" s="284"/>
      <c r="M39" s="284"/>
      <c r="N39" s="251" t="str">
        <f t="shared" si="22"/>
        <v/>
      </c>
      <c r="O39" s="285" t="str">
        <f t="shared" si="23"/>
        <v/>
      </c>
      <c r="P39" s="286" t="str">
        <f t="shared" si="24"/>
        <v/>
      </c>
      <c r="Q39" s="282"/>
      <c r="R39" s="283"/>
      <c r="S39" s="283"/>
      <c r="T39" s="284"/>
      <c r="U39" s="284"/>
      <c r="V39" s="284"/>
      <c r="W39" s="251" t="str">
        <f t="shared" si="25"/>
        <v/>
      </c>
      <c r="X39" s="287" t="str">
        <f t="shared" si="26"/>
        <v/>
      </c>
      <c r="Y39" s="282"/>
      <c r="Z39" s="283"/>
      <c r="AA39" s="283"/>
      <c r="AB39" s="284"/>
      <c r="AC39" s="284"/>
      <c r="AD39" s="284"/>
      <c r="AE39" s="251" t="str">
        <f t="shared" si="27"/>
        <v/>
      </c>
      <c r="AF39" s="285" t="str">
        <f t="shared" si="28"/>
        <v/>
      </c>
      <c r="AG39" s="288" t="str">
        <f t="shared" si="29"/>
        <v/>
      </c>
      <c r="AH39" s="282"/>
      <c r="AI39" s="283"/>
      <c r="AJ39" s="283"/>
      <c r="AK39" s="284"/>
      <c r="AL39" s="284"/>
      <c r="AM39" s="284"/>
      <c r="AN39" s="251" t="str">
        <f t="shared" si="30"/>
        <v/>
      </c>
      <c r="AO39" s="287" t="str">
        <f t="shared" si="31"/>
        <v/>
      </c>
      <c r="AP39" s="282"/>
      <c r="AQ39" s="283"/>
      <c r="AR39" s="283"/>
      <c r="AS39" s="284"/>
      <c r="AT39" s="284"/>
      <c r="AU39" s="284"/>
      <c r="AV39" s="251" t="str">
        <f t="shared" si="32"/>
        <v/>
      </c>
      <c r="AW39" s="285" t="str">
        <f t="shared" si="33"/>
        <v/>
      </c>
      <c r="AX39" s="288" t="str">
        <f t="shared" si="34"/>
        <v/>
      </c>
      <c r="AY39" s="282"/>
      <c r="AZ39" s="283"/>
      <c r="BA39" s="283"/>
      <c r="BB39" s="284"/>
      <c r="BC39" s="284"/>
      <c r="BD39" s="284"/>
      <c r="BE39" s="251" t="str">
        <f t="shared" si="35"/>
        <v/>
      </c>
      <c r="BF39" s="289" t="str">
        <f t="shared" si="36"/>
        <v/>
      </c>
      <c r="BG39" s="282"/>
      <c r="BH39" s="283"/>
      <c r="BI39" s="283"/>
      <c r="BJ39" s="284"/>
      <c r="BK39" s="284"/>
      <c r="BL39" s="284"/>
      <c r="BM39" s="251" t="str">
        <f t="shared" si="37"/>
        <v/>
      </c>
      <c r="BN39" s="289" t="str">
        <f t="shared" si="38"/>
        <v/>
      </c>
      <c r="BO39" s="336" t="str">
        <f>'Patrak B'!AU70</f>
        <v/>
      </c>
      <c r="BP39" s="362" t="str">
        <f t="shared" si="39"/>
        <v/>
      </c>
      <c r="BQ39" s="362" t="str">
        <f t="shared" si="40"/>
        <v/>
      </c>
      <c r="BR39" s="368" t="str">
        <f t="shared" si="41"/>
        <v/>
      </c>
      <c r="BS39" s="364" t="str">
        <f t="shared" si="21"/>
        <v/>
      </c>
    </row>
    <row r="40" spans="1:71" s="162" customFormat="1" ht="20.399999999999999" customHeight="1" x14ac:dyDescent="0.3">
      <c r="A40" s="276" t="str">
        <f>'Student Data'!A39</f>
        <v/>
      </c>
      <c r="B40" s="277" t="str">
        <f>IF('Student Data'!B39="","",'Student Data'!B39)</f>
        <v/>
      </c>
      <c r="C40" s="278" t="str">
        <f>IF('Student Data'!C39="","",'Student Data'!C39)</f>
        <v/>
      </c>
      <c r="D40" s="279" t="str">
        <f>IF('Student Data'!D39="","",'Student Data'!D39)</f>
        <v/>
      </c>
      <c r="E40" s="280">
        <f>'Student Data'!E39</f>
        <v>0</v>
      </c>
      <c r="F40" s="280">
        <f>'Student Data'!F39</f>
        <v>0</v>
      </c>
      <c r="G40" s="281" t="str">
        <f>IF('Student Data'!G39="","",'Student Data'!G39)</f>
        <v/>
      </c>
      <c r="H40" s="282"/>
      <c r="I40" s="283"/>
      <c r="J40" s="283"/>
      <c r="K40" s="284"/>
      <c r="L40" s="284"/>
      <c r="M40" s="284"/>
      <c r="N40" s="251" t="str">
        <f t="shared" si="22"/>
        <v/>
      </c>
      <c r="O40" s="285" t="str">
        <f t="shared" si="23"/>
        <v/>
      </c>
      <c r="P40" s="286" t="str">
        <f t="shared" si="24"/>
        <v/>
      </c>
      <c r="Q40" s="282"/>
      <c r="R40" s="283"/>
      <c r="S40" s="283"/>
      <c r="T40" s="284"/>
      <c r="U40" s="284"/>
      <c r="V40" s="284"/>
      <c r="W40" s="251" t="str">
        <f t="shared" si="25"/>
        <v/>
      </c>
      <c r="X40" s="287" t="str">
        <f t="shared" si="26"/>
        <v/>
      </c>
      <c r="Y40" s="282"/>
      <c r="Z40" s="283"/>
      <c r="AA40" s="283"/>
      <c r="AB40" s="284"/>
      <c r="AC40" s="284"/>
      <c r="AD40" s="284"/>
      <c r="AE40" s="251" t="str">
        <f t="shared" si="27"/>
        <v/>
      </c>
      <c r="AF40" s="285" t="str">
        <f t="shared" si="28"/>
        <v/>
      </c>
      <c r="AG40" s="288" t="str">
        <f t="shared" si="29"/>
        <v/>
      </c>
      <c r="AH40" s="282"/>
      <c r="AI40" s="283"/>
      <c r="AJ40" s="283"/>
      <c r="AK40" s="284"/>
      <c r="AL40" s="284"/>
      <c r="AM40" s="284"/>
      <c r="AN40" s="251" t="str">
        <f t="shared" si="30"/>
        <v/>
      </c>
      <c r="AO40" s="287" t="str">
        <f t="shared" si="31"/>
        <v/>
      </c>
      <c r="AP40" s="282"/>
      <c r="AQ40" s="283"/>
      <c r="AR40" s="283"/>
      <c r="AS40" s="284"/>
      <c r="AT40" s="284"/>
      <c r="AU40" s="284"/>
      <c r="AV40" s="251" t="str">
        <f t="shared" si="32"/>
        <v/>
      </c>
      <c r="AW40" s="285" t="str">
        <f t="shared" si="33"/>
        <v/>
      </c>
      <c r="AX40" s="288" t="str">
        <f t="shared" si="34"/>
        <v/>
      </c>
      <c r="AY40" s="282"/>
      <c r="AZ40" s="283"/>
      <c r="BA40" s="283"/>
      <c r="BB40" s="284"/>
      <c r="BC40" s="284"/>
      <c r="BD40" s="284"/>
      <c r="BE40" s="251" t="str">
        <f t="shared" si="35"/>
        <v/>
      </c>
      <c r="BF40" s="289" t="str">
        <f t="shared" si="36"/>
        <v/>
      </c>
      <c r="BG40" s="282"/>
      <c r="BH40" s="283"/>
      <c r="BI40" s="283"/>
      <c r="BJ40" s="284"/>
      <c r="BK40" s="284"/>
      <c r="BL40" s="284"/>
      <c r="BM40" s="251" t="str">
        <f t="shared" si="37"/>
        <v/>
      </c>
      <c r="BN40" s="289" t="str">
        <f t="shared" si="38"/>
        <v/>
      </c>
      <c r="BO40" s="336" t="str">
        <f>'Patrak B'!AU72</f>
        <v/>
      </c>
      <c r="BP40" s="362" t="str">
        <f t="shared" si="39"/>
        <v/>
      </c>
      <c r="BQ40" s="362" t="str">
        <f t="shared" si="40"/>
        <v/>
      </c>
      <c r="BR40" s="368" t="str">
        <f t="shared" si="41"/>
        <v/>
      </c>
      <c r="BS40" s="364" t="str">
        <f t="shared" si="21"/>
        <v/>
      </c>
    </row>
    <row r="41" spans="1:71" s="162" customFormat="1" ht="20.399999999999999" customHeight="1" x14ac:dyDescent="0.3">
      <c r="A41" s="276" t="str">
        <f>'Student Data'!A40</f>
        <v/>
      </c>
      <c r="B41" s="277" t="str">
        <f>IF('Student Data'!B40="","",'Student Data'!B40)</f>
        <v/>
      </c>
      <c r="C41" s="278" t="str">
        <f>IF('Student Data'!C40="","",'Student Data'!C40)</f>
        <v/>
      </c>
      <c r="D41" s="279" t="str">
        <f>IF('Student Data'!D40="","",'Student Data'!D40)</f>
        <v/>
      </c>
      <c r="E41" s="280">
        <f>'Student Data'!E40</f>
        <v>0</v>
      </c>
      <c r="F41" s="280">
        <f>'Student Data'!F40</f>
        <v>0</v>
      </c>
      <c r="G41" s="281" t="str">
        <f>IF('Student Data'!G40="","",'Student Data'!G40)</f>
        <v/>
      </c>
      <c r="H41" s="282"/>
      <c r="I41" s="283"/>
      <c r="J41" s="283"/>
      <c r="K41" s="284"/>
      <c r="L41" s="284"/>
      <c r="M41" s="284"/>
      <c r="N41" s="251" t="str">
        <f t="shared" si="22"/>
        <v/>
      </c>
      <c r="O41" s="285" t="str">
        <f t="shared" si="23"/>
        <v/>
      </c>
      <c r="P41" s="286" t="str">
        <f t="shared" si="24"/>
        <v/>
      </c>
      <c r="Q41" s="282"/>
      <c r="R41" s="283"/>
      <c r="S41" s="283"/>
      <c r="T41" s="284"/>
      <c r="U41" s="284"/>
      <c r="V41" s="284"/>
      <c r="W41" s="251" t="str">
        <f t="shared" si="25"/>
        <v/>
      </c>
      <c r="X41" s="287" t="str">
        <f t="shared" si="26"/>
        <v/>
      </c>
      <c r="Y41" s="282"/>
      <c r="Z41" s="283"/>
      <c r="AA41" s="283"/>
      <c r="AB41" s="284"/>
      <c r="AC41" s="284"/>
      <c r="AD41" s="284"/>
      <c r="AE41" s="251" t="str">
        <f t="shared" si="27"/>
        <v/>
      </c>
      <c r="AF41" s="285" t="str">
        <f t="shared" si="28"/>
        <v/>
      </c>
      <c r="AG41" s="288" t="str">
        <f t="shared" si="29"/>
        <v/>
      </c>
      <c r="AH41" s="282"/>
      <c r="AI41" s="283"/>
      <c r="AJ41" s="283"/>
      <c r="AK41" s="284"/>
      <c r="AL41" s="284"/>
      <c r="AM41" s="284"/>
      <c r="AN41" s="251" t="str">
        <f t="shared" si="30"/>
        <v/>
      </c>
      <c r="AO41" s="287" t="str">
        <f t="shared" si="31"/>
        <v/>
      </c>
      <c r="AP41" s="282"/>
      <c r="AQ41" s="283"/>
      <c r="AR41" s="283"/>
      <c r="AS41" s="284"/>
      <c r="AT41" s="284"/>
      <c r="AU41" s="284"/>
      <c r="AV41" s="251" t="str">
        <f t="shared" si="32"/>
        <v/>
      </c>
      <c r="AW41" s="285" t="str">
        <f t="shared" si="33"/>
        <v/>
      </c>
      <c r="AX41" s="288" t="str">
        <f t="shared" si="34"/>
        <v/>
      </c>
      <c r="AY41" s="282"/>
      <c r="AZ41" s="283"/>
      <c r="BA41" s="283"/>
      <c r="BB41" s="284"/>
      <c r="BC41" s="284"/>
      <c r="BD41" s="284"/>
      <c r="BE41" s="251" t="str">
        <f t="shared" si="35"/>
        <v/>
      </c>
      <c r="BF41" s="289" t="str">
        <f t="shared" si="36"/>
        <v/>
      </c>
      <c r="BG41" s="282"/>
      <c r="BH41" s="283"/>
      <c r="BI41" s="283"/>
      <c r="BJ41" s="284"/>
      <c r="BK41" s="284"/>
      <c r="BL41" s="284"/>
      <c r="BM41" s="251" t="str">
        <f t="shared" si="37"/>
        <v/>
      </c>
      <c r="BN41" s="289" t="str">
        <f t="shared" si="38"/>
        <v/>
      </c>
      <c r="BO41" s="336" t="str">
        <f>'Patrak B'!AU74</f>
        <v/>
      </c>
      <c r="BP41" s="362" t="str">
        <f t="shared" si="39"/>
        <v/>
      </c>
      <c r="BQ41" s="362" t="str">
        <f t="shared" si="40"/>
        <v/>
      </c>
      <c r="BR41" s="368" t="str">
        <f t="shared" si="41"/>
        <v/>
      </c>
      <c r="BS41" s="364" t="str">
        <f t="shared" si="21"/>
        <v/>
      </c>
    </row>
    <row r="42" spans="1:71" s="162" customFormat="1" ht="20.399999999999999" customHeight="1" x14ac:dyDescent="0.3">
      <c r="A42" s="276" t="str">
        <f>'Student Data'!A41</f>
        <v/>
      </c>
      <c r="B42" s="277" t="str">
        <f>IF('Student Data'!B41="","",'Student Data'!B41)</f>
        <v/>
      </c>
      <c r="C42" s="278" t="str">
        <f>IF('Student Data'!C41="","",'Student Data'!C41)</f>
        <v/>
      </c>
      <c r="D42" s="279" t="str">
        <f>IF('Student Data'!D41="","",'Student Data'!D41)</f>
        <v/>
      </c>
      <c r="E42" s="280">
        <f>'Student Data'!E41</f>
        <v>0</v>
      </c>
      <c r="F42" s="280">
        <f>'Student Data'!F41</f>
        <v>0</v>
      </c>
      <c r="G42" s="281" t="str">
        <f>IF('Student Data'!G41="","",'Student Data'!G41)</f>
        <v/>
      </c>
      <c r="H42" s="282"/>
      <c r="I42" s="283"/>
      <c r="J42" s="283"/>
      <c r="K42" s="284"/>
      <c r="L42" s="284"/>
      <c r="M42" s="284"/>
      <c r="N42" s="251" t="str">
        <f t="shared" si="22"/>
        <v/>
      </c>
      <c r="O42" s="285" t="str">
        <f t="shared" si="23"/>
        <v/>
      </c>
      <c r="P42" s="286" t="str">
        <f t="shared" si="24"/>
        <v/>
      </c>
      <c r="Q42" s="282"/>
      <c r="R42" s="283"/>
      <c r="S42" s="283"/>
      <c r="T42" s="284"/>
      <c r="U42" s="284"/>
      <c r="V42" s="284"/>
      <c r="W42" s="251" t="str">
        <f t="shared" si="25"/>
        <v/>
      </c>
      <c r="X42" s="287" t="str">
        <f t="shared" si="26"/>
        <v/>
      </c>
      <c r="Y42" s="282"/>
      <c r="Z42" s="283"/>
      <c r="AA42" s="283"/>
      <c r="AB42" s="284"/>
      <c r="AC42" s="284"/>
      <c r="AD42" s="284"/>
      <c r="AE42" s="251" t="str">
        <f t="shared" si="27"/>
        <v/>
      </c>
      <c r="AF42" s="285" t="str">
        <f t="shared" si="28"/>
        <v/>
      </c>
      <c r="AG42" s="288" t="str">
        <f t="shared" si="29"/>
        <v/>
      </c>
      <c r="AH42" s="282"/>
      <c r="AI42" s="283"/>
      <c r="AJ42" s="283"/>
      <c r="AK42" s="284"/>
      <c r="AL42" s="284"/>
      <c r="AM42" s="284"/>
      <c r="AN42" s="251" t="str">
        <f t="shared" si="30"/>
        <v/>
      </c>
      <c r="AO42" s="287" t="str">
        <f t="shared" si="31"/>
        <v/>
      </c>
      <c r="AP42" s="282"/>
      <c r="AQ42" s="283"/>
      <c r="AR42" s="283"/>
      <c r="AS42" s="284"/>
      <c r="AT42" s="284"/>
      <c r="AU42" s="284"/>
      <c r="AV42" s="251" t="str">
        <f t="shared" si="32"/>
        <v/>
      </c>
      <c r="AW42" s="285" t="str">
        <f t="shared" si="33"/>
        <v/>
      </c>
      <c r="AX42" s="288" t="str">
        <f t="shared" si="34"/>
        <v/>
      </c>
      <c r="AY42" s="282"/>
      <c r="AZ42" s="283"/>
      <c r="BA42" s="283"/>
      <c r="BB42" s="284"/>
      <c r="BC42" s="284"/>
      <c r="BD42" s="284"/>
      <c r="BE42" s="251" t="str">
        <f t="shared" si="35"/>
        <v/>
      </c>
      <c r="BF42" s="289" t="str">
        <f t="shared" si="36"/>
        <v/>
      </c>
      <c r="BG42" s="282"/>
      <c r="BH42" s="283"/>
      <c r="BI42" s="283"/>
      <c r="BJ42" s="284"/>
      <c r="BK42" s="284"/>
      <c r="BL42" s="284"/>
      <c r="BM42" s="251" t="str">
        <f t="shared" si="37"/>
        <v/>
      </c>
      <c r="BN42" s="289" t="str">
        <f t="shared" si="38"/>
        <v/>
      </c>
      <c r="BO42" s="336" t="str">
        <f>'Patrak B'!AU76</f>
        <v/>
      </c>
      <c r="BP42" s="362" t="str">
        <f t="shared" si="39"/>
        <v/>
      </c>
      <c r="BQ42" s="362" t="str">
        <f t="shared" si="40"/>
        <v/>
      </c>
      <c r="BR42" s="368" t="str">
        <f t="shared" si="41"/>
        <v/>
      </c>
      <c r="BS42" s="364" t="str">
        <f t="shared" si="21"/>
        <v/>
      </c>
    </row>
    <row r="43" spans="1:71" s="162" customFormat="1" ht="20.399999999999999" customHeight="1" x14ac:dyDescent="0.3">
      <c r="A43" s="276" t="str">
        <f>'Student Data'!A42</f>
        <v/>
      </c>
      <c r="B43" s="277" t="str">
        <f>IF('Student Data'!B42="","",'Student Data'!B42)</f>
        <v/>
      </c>
      <c r="C43" s="278" t="str">
        <f>IF('Student Data'!C42="","",'Student Data'!C42)</f>
        <v/>
      </c>
      <c r="D43" s="279" t="str">
        <f>IF('Student Data'!D42="","",'Student Data'!D42)</f>
        <v/>
      </c>
      <c r="E43" s="280">
        <f>'Student Data'!E42</f>
        <v>0</v>
      </c>
      <c r="F43" s="280">
        <f>'Student Data'!F42</f>
        <v>0</v>
      </c>
      <c r="G43" s="281" t="str">
        <f>IF('Student Data'!G42="","",'Student Data'!G42)</f>
        <v/>
      </c>
      <c r="H43" s="282"/>
      <c r="I43" s="283"/>
      <c r="J43" s="283"/>
      <c r="K43" s="284"/>
      <c r="L43" s="284"/>
      <c r="M43" s="284"/>
      <c r="N43" s="251" t="str">
        <f t="shared" si="22"/>
        <v/>
      </c>
      <c r="O43" s="285" t="str">
        <f t="shared" si="23"/>
        <v/>
      </c>
      <c r="P43" s="286" t="str">
        <f t="shared" si="24"/>
        <v/>
      </c>
      <c r="Q43" s="282"/>
      <c r="R43" s="283"/>
      <c r="S43" s="283"/>
      <c r="T43" s="284"/>
      <c r="U43" s="284"/>
      <c r="V43" s="284"/>
      <c r="W43" s="251" t="str">
        <f t="shared" si="25"/>
        <v/>
      </c>
      <c r="X43" s="287" t="str">
        <f t="shared" si="26"/>
        <v/>
      </c>
      <c r="Y43" s="282"/>
      <c r="Z43" s="283"/>
      <c r="AA43" s="283"/>
      <c r="AB43" s="284"/>
      <c r="AC43" s="284"/>
      <c r="AD43" s="284"/>
      <c r="AE43" s="251" t="str">
        <f t="shared" si="27"/>
        <v/>
      </c>
      <c r="AF43" s="285" t="str">
        <f t="shared" si="28"/>
        <v/>
      </c>
      <c r="AG43" s="288" t="str">
        <f t="shared" si="29"/>
        <v/>
      </c>
      <c r="AH43" s="282"/>
      <c r="AI43" s="283"/>
      <c r="AJ43" s="283"/>
      <c r="AK43" s="284"/>
      <c r="AL43" s="284"/>
      <c r="AM43" s="284"/>
      <c r="AN43" s="251" t="str">
        <f t="shared" si="30"/>
        <v/>
      </c>
      <c r="AO43" s="287" t="str">
        <f t="shared" si="31"/>
        <v/>
      </c>
      <c r="AP43" s="282"/>
      <c r="AQ43" s="283"/>
      <c r="AR43" s="283"/>
      <c r="AS43" s="284"/>
      <c r="AT43" s="284"/>
      <c r="AU43" s="284"/>
      <c r="AV43" s="251" t="str">
        <f t="shared" si="32"/>
        <v/>
      </c>
      <c r="AW43" s="285" t="str">
        <f t="shared" si="33"/>
        <v/>
      </c>
      <c r="AX43" s="288" t="str">
        <f t="shared" si="34"/>
        <v/>
      </c>
      <c r="AY43" s="282"/>
      <c r="AZ43" s="283"/>
      <c r="BA43" s="283"/>
      <c r="BB43" s="284"/>
      <c r="BC43" s="284"/>
      <c r="BD43" s="284"/>
      <c r="BE43" s="251" t="str">
        <f t="shared" si="35"/>
        <v/>
      </c>
      <c r="BF43" s="289" t="str">
        <f t="shared" si="36"/>
        <v/>
      </c>
      <c r="BG43" s="282"/>
      <c r="BH43" s="283"/>
      <c r="BI43" s="283"/>
      <c r="BJ43" s="284"/>
      <c r="BK43" s="284"/>
      <c r="BL43" s="284"/>
      <c r="BM43" s="251" t="str">
        <f t="shared" si="37"/>
        <v/>
      </c>
      <c r="BN43" s="289" t="str">
        <f t="shared" si="38"/>
        <v/>
      </c>
      <c r="BO43" s="336" t="str">
        <f>'Patrak B'!AU78</f>
        <v/>
      </c>
      <c r="BP43" s="362" t="str">
        <f t="shared" si="39"/>
        <v/>
      </c>
      <c r="BQ43" s="362" t="str">
        <f t="shared" si="40"/>
        <v/>
      </c>
      <c r="BR43" s="368" t="str">
        <f t="shared" si="41"/>
        <v/>
      </c>
      <c r="BS43" s="364" t="str">
        <f t="shared" si="21"/>
        <v/>
      </c>
    </row>
    <row r="44" spans="1:71" s="169" customFormat="1" ht="20.399999999999999" customHeight="1" x14ac:dyDescent="0.3">
      <c r="A44" s="276" t="str">
        <f>'Student Data'!A43</f>
        <v/>
      </c>
      <c r="B44" s="277" t="str">
        <f>IF('Student Data'!B43="","",'Student Data'!B43)</f>
        <v/>
      </c>
      <c r="C44" s="278" t="str">
        <f>IF('Student Data'!C43="","",'Student Data'!C43)</f>
        <v/>
      </c>
      <c r="D44" s="279" t="str">
        <f>IF('Student Data'!D43="","",'Student Data'!D43)</f>
        <v/>
      </c>
      <c r="E44" s="280">
        <f>'Student Data'!E43</f>
        <v>0</v>
      </c>
      <c r="F44" s="280">
        <f>'Student Data'!F43</f>
        <v>0</v>
      </c>
      <c r="G44" s="281" t="str">
        <f>IF('Student Data'!G43="","",'Student Data'!G43)</f>
        <v/>
      </c>
      <c r="H44" s="282"/>
      <c r="I44" s="283"/>
      <c r="J44" s="283"/>
      <c r="K44" s="284"/>
      <c r="L44" s="284"/>
      <c r="M44" s="284"/>
      <c r="N44" s="251" t="str">
        <f t="shared" si="22"/>
        <v/>
      </c>
      <c r="O44" s="285" t="str">
        <f t="shared" si="23"/>
        <v/>
      </c>
      <c r="P44" s="286" t="str">
        <f t="shared" si="24"/>
        <v/>
      </c>
      <c r="Q44" s="282"/>
      <c r="R44" s="283"/>
      <c r="S44" s="283"/>
      <c r="T44" s="284"/>
      <c r="U44" s="284"/>
      <c r="V44" s="284"/>
      <c r="W44" s="251" t="str">
        <f t="shared" si="25"/>
        <v/>
      </c>
      <c r="X44" s="287" t="str">
        <f t="shared" si="26"/>
        <v/>
      </c>
      <c r="Y44" s="282"/>
      <c r="Z44" s="283"/>
      <c r="AA44" s="283"/>
      <c r="AB44" s="284"/>
      <c r="AC44" s="284"/>
      <c r="AD44" s="284"/>
      <c r="AE44" s="251" t="str">
        <f t="shared" si="27"/>
        <v/>
      </c>
      <c r="AF44" s="285" t="str">
        <f t="shared" si="28"/>
        <v/>
      </c>
      <c r="AG44" s="288" t="str">
        <f t="shared" si="29"/>
        <v/>
      </c>
      <c r="AH44" s="282"/>
      <c r="AI44" s="283"/>
      <c r="AJ44" s="283"/>
      <c r="AK44" s="284"/>
      <c r="AL44" s="284"/>
      <c r="AM44" s="284"/>
      <c r="AN44" s="251" t="str">
        <f t="shared" si="30"/>
        <v/>
      </c>
      <c r="AO44" s="287" t="str">
        <f t="shared" si="31"/>
        <v/>
      </c>
      <c r="AP44" s="282"/>
      <c r="AQ44" s="283"/>
      <c r="AR44" s="283"/>
      <c r="AS44" s="284"/>
      <c r="AT44" s="284"/>
      <c r="AU44" s="284"/>
      <c r="AV44" s="251" t="str">
        <f t="shared" si="32"/>
        <v/>
      </c>
      <c r="AW44" s="285" t="str">
        <f t="shared" si="33"/>
        <v/>
      </c>
      <c r="AX44" s="288" t="str">
        <f t="shared" si="34"/>
        <v/>
      </c>
      <c r="AY44" s="282"/>
      <c r="AZ44" s="283"/>
      <c r="BA44" s="283"/>
      <c r="BB44" s="284"/>
      <c r="BC44" s="284"/>
      <c r="BD44" s="284"/>
      <c r="BE44" s="251" t="str">
        <f t="shared" si="35"/>
        <v/>
      </c>
      <c r="BF44" s="289" t="str">
        <f t="shared" si="36"/>
        <v/>
      </c>
      <c r="BG44" s="282"/>
      <c r="BH44" s="283"/>
      <c r="BI44" s="283"/>
      <c r="BJ44" s="284"/>
      <c r="BK44" s="284"/>
      <c r="BL44" s="284"/>
      <c r="BM44" s="251" t="str">
        <f t="shared" si="37"/>
        <v/>
      </c>
      <c r="BN44" s="289" t="str">
        <f t="shared" si="38"/>
        <v/>
      </c>
      <c r="BO44" s="336" t="str">
        <f>'Patrak B'!AU80</f>
        <v/>
      </c>
      <c r="BP44" s="362" t="str">
        <f t="shared" si="39"/>
        <v/>
      </c>
      <c r="BQ44" s="362" t="str">
        <f t="shared" si="40"/>
        <v/>
      </c>
      <c r="BR44" s="368" t="str">
        <f t="shared" si="41"/>
        <v/>
      </c>
      <c r="BS44" s="364" t="str">
        <f t="shared" si="21"/>
        <v/>
      </c>
    </row>
    <row r="45" spans="1:71" s="169" customFormat="1" ht="20.399999999999999" customHeight="1" x14ac:dyDescent="0.3">
      <c r="A45" s="276" t="str">
        <f>'Student Data'!A44</f>
        <v/>
      </c>
      <c r="B45" s="277" t="str">
        <f>IF('Student Data'!B44="","",'Student Data'!B44)</f>
        <v/>
      </c>
      <c r="C45" s="278" t="str">
        <f>IF('Student Data'!C44="","",'Student Data'!C44)</f>
        <v/>
      </c>
      <c r="D45" s="279" t="str">
        <f>IF('Student Data'!D44="","",'Student Data'!D44)</f>
        <v/>
      </c>
      <c r="E45" s="280">
        <f>'Student Data'!E44</f>
        <v>0</v>
      </c>
      <c r="F45" s="280">
        <f>'Student Data'!F44</f>
        <v>0</v>
      </c>
      <c r="G45" s="281" t="str">
        <f>IF('Student Data'!G44="","",'Student Data'!G44)</f>
        <v/>
      </c>
      <c r="H45" s="282"/>
      <c r="I45" s="283"/>
      <c r="J45" s="283"/>
      <c r="K45" s="284"/>
      <c r="L45" s="284"/>
      <c r="M45" s="284"/>
      <c r="N45" s="251" t="str">
        <f t="shared" si="22"/>
        <v/>
      </c>
      <c r="O45" s="285" t="str">
        <f t="shared" si="23"/>
        <v/>
      </c>
      <c r="P45" s="286" t="str">
        <f t="shared" si="24"/>
        <v/>
      </c>
      <c r="Q45" s="282"/>
      <c r="R45" s="283"/>
      <c r="S45" s="283"/>
      <c r="T45" s="284"/>
      <c r="U45" s="284"/>
      <c r="V45" s="284"/>
      <c r="W45" s="251" t="str">
        <f t="shared" si="25"/>
        <v/>
      </c>
      <c r="X45" s="287" t="str">
        <f t="shared" si="26"/>
        <v/>
      </c>
      <c r="Y45" s="282"/>
      <c r="Z45" s="283"/>
      <c r="AA45" s="283"/>
      <c r="AB45" s="284"/>
      <c r="AC45" s="284"/>
      <c r="AD45" s="284"/>
      <c r="AE45" s="251" t="str">
        <f t="shared" si="27"/>
        <v/>
      </c>
      <c r="AF45" s="285" t="str">
        <f t="shared" si="28"/>
        <v/>
      </c>
      <c r="AG45" s="288" t="str">
        <f t="shared" si="29"/>
        <v/>
      </c>
      <c r="AH45" s="282"/>
      <c r="AI45" s="283"/>
      <c r="AJ45" s="283"/>
      <c r="AK45" s="284"/>
      <c r="AL45" s="284"/>
      <c r="AM45" s="284"/>
      <c r="AN45" s="251" t="str">
        <f t="shared" si="30"/>
        <v/>
      </c>
      <c r="AO45" s="287" t="str">
        <f t="shared" si="31"/>
        <v/>
      </c>
      <c r="AP45" s="282"/>
      <c r="AQ45" s="283"/>
      <c r="AR45" s="283"/>
      <c r="AS45" s="284"/>
      <c r="AT45" s="284"/>
      <c r="AU45" s="284"/>
      <c r="AV45" s="251" t="str">
        <f t="shared" si="32"/>
        <v/>
      </c>
      <c r="AW45" s="285" t="str">
        <f t="shared" si="33"/>
        <v/>
      </c>
      <c r="AX45" s="288" t="str">
        <f t="shared" si="34"/>
        <v/>
      </c>
      <c r="AY45" s="282"/>
      <c r="AZ45" s="283"/>
      <c r="BA45" s="283"/>
      <c r="BB45" s="284"/>
      <c r="BC45" s="284"/>
      <c r="BD45" s="284"/>
      <c r="BE45" s="251" t="str">
        <f t="shared" si="35"/>
        <v/>
      </c>
      <c r="BF45" s="289" t="str">
        <f t="shared" si="36"/>
        <v/>
      </c>
      <c r="BG45" s="282"/>
      <c r="BH45" s="283"/>
      <c r="BI45" s="283"/>
      <c r="BJ45" s="284"/>
      <c r="BK45" s="284"/>
      <c r="BL45" s="284"/>
      <c r="BM45" s="251" t="str">
        <f t="shared" si="37"/>
        <v/>
      </c>
      <c r="BN45" s="289" t="str">
        <f t="shared" si="38"/>
        <v/>
      </c>
      <c r="BO45" s="336" t="str">
        <f>'Patrak B'!AU82</f>
        <v/>
      </c>
      <c r="BP45" s="362" t="str">
        <f t="shared" si="39"/>
        <v/>
      </c>
      <c r="BQ45" s="362" t="str">
        <f t="shared" si="40"/>
        <v/>
      </c>
      <c r="BR45" s="368" t="str">
        <f t="shared" si="41"/>
        <v/>
      </c>
      <c r="BS45" s="364" t="str">
        <f t="shared" si="21"/>
        <v/>
      </c>
    </row>
    <row r="46" spans="1:71" s="169" customFormat="1" ht="20.399999999999999" customHeight="1" x14ac:dyDescent="0.3">
      <c r="A46" s="276" t="str">
        <f>'Student Data'!A45</f>
        <v/>
      </c>
      <c r="B46" s="277" t="str">
        <f>IF('Student Data'!B45="","",'Student Data'!B45)</f>
        <v/>
      </c>
      <c r="C46" s="278" t="str">
        <f>IF('Student Data'!C45="","",'Student Data'!C45)</f>
        <v/>
      </c>
      <c r="D46" s="279" t="str">
        <f>IF('Student Data'!D45="","",'Student Data'!D45)</f>
        <v/>
      </c>
      <c r="E46" s="280">
        <f>'Student Data'!E45</f>
        <v>0</v>
      </c>
      <c r="F46" s="280">
        <f>'Student Data'!F45</f>
        <v>0</v>
      </c>
      <c r="G46" s="281" t="str">
        <f>IF('Student Data'!G45="","",'Student Data'!G45)</f>
        <v/>
      </c>
      <c r="H46" s="282"/>
      <c r="I46" s="283"/>
      <c r="J46" s="283"/>
      <c r="K46" s="284"/>
      <c r="L46" s="284"/>
      <c r="M46" s="284"/>
      <c r="N46" s="251" t="str">
        <f t="shared" si="22"/>
        <v/>
      </c>
      <c r="O46" s="285" t="str">
        <f t="shared" si="23"/>
        <v/>
      </c>
      <c r="P46" s="286" t="str">
        <f t="shared" si="24"/>
        <v/>
      </c>
      <c r="Q46" s="282"/>
      <c r="R46" s="283"/>
      <c r="S46" s="283"/>
      <c r="T46" s="284"/>
      <c r="U46" s="284"/>
      <c r="V46" s="284"/>
      <c r="W46" s="251" t="str">
        <f t="shared" si="25"/>
        <v/>
      </c>
      <c r="X46" s="287" t="str">
        <f t="shared" si="26"/>
        <v/>
      </c>
      <c r="Y46" s="282"/>
      <c r="Z46" s="283"/>
      <c r="AA46" s="283"/>
      <c r="AB46" s="284"/>
      <c r="AC46" s="284"/>
      <c r="AD46" s="284"/>
      <c r="AE46" s="251" t="str">
        <f t="shared" si="27"/>
        <v/>
      </c>
      <c r="AF46" s="285" t="str">
        <f t="shared" si="28"/>
        <v/>
      </c>
      <c r="AG46" s="288" t="str">
        <f t="shared" si="29"/>
        <v/>
      </c>
      <c r="AH46" s="282"/>
      <c r="AI46" s="283"/>
      <c r="AJ46" s="283"/>
      <c r="AK46" s="284"/>
      <c r="AL46" s="284"/>
      <c r="AM46" s="284"/>
      <c r="AN46" s="251" t="str">
        <f t="shared" si="30"/>
        <v/>
      </c>
      <c r="AO46" s="287" t="str">
        <f t="shared" si="31"/>
        <v/>
      </c>
      <c r="AP46" s="282"/>
      <c r="AQ46" s="283"/>
      <c r="AR46" s="283"/>
      <c r="AS46" s="284"/>
      <c r="AT46" s="284"/>
      <c r="AU46" s="284"/>
      <c r="AV46" s="251" t="str">
        <f t="shared" si="32"/>
        <v/>
      </c>
      <c r="AW46" s="285" t="str">
        <f t="shared" si="33"/>
        <v/>
      </c>
      <c r="AX46" s="288" t="str">
        <f t="shared" si="34"/>
        <v/>
      </c>
      <c r="AY46" s="282"/>
      <c r="AZ46" s="283"/>
      <c r="BA46" s="283"/>
      <c r="BB46" s="284"/>
      <c r="BC46" s="284"/>
      <c r="BD46" s="284"/>
      <c r="BE46" s="251" t="str">
        <f t="shared" si="35"/>
        <v/>
      </c>
      <c r="BF46" s="289" t="str">
        <f t="shared" si="36"/>
        <v/>
      </c>
      <c r="BG46" s="282"/>
      <c r="BH46" s="283"/>
      <c r="BI46" s="283"/>
      <c r="BJ46" s="284"/>
      <c r="BK46" s="284"/>
      <c r="BL46" s="284"/>
      <c r="BM46" s="251" t="str">
        <f t="shared" si="37"/>
        <v/>
      </c>
      <c r="BN46" s="289" t="str">
        <f t="shared" si="38"/>
        <v/>
      </c>
      <c r="BO46" s="336" t="str">
        <f>'Patrak B'!AU84</f>
        <v/>
      </c>
      <c r="BP46" s="362" t="str">
        <f t="shared" si="39"/>
        <v/>
      </c>
      <c r="BQ46" s="362" t="str">
        <f t="shared" si="40"/>
        <v/>
      </c>
      <c r="BR46" s="368" t="str">
        <f t="shared" si="41"/>
        <v/>
      </c>
      <c r="BS46" s="364" t="str">
        <f t="shared" si="21"/>
        <v/>
      </c>
    </row>
    <row r="47" spans="1:71" s="169" customFormat="1" ht="20.399999999999999" customHeight="1" x14ac:dyDescent="0.3">
      <c r="A47" s="276" t="str">
        <f>'Student Data'!A46</f>
        <v/>
      </c>
      <c r="B47" s="277" t="str">
        <f>IF('Student Data'!B46="","",'Student Data'!B46)</f>
        <v/>
      </c>
      <c r="C47" s="278" t="str">
        <f>IF('Student Data'!C46="","",'Student Data'!C46)</f>
        <v/>
      </c>
      <c r="D47" s="279" t="str">
        <f>IF('Student Data'!D46="","",'Student Data'!D46)</f>
        <v/>
      </c>
      <c r="E47" s="280">
        <f>'Student Data'!E46</f>
        <v>0</v>
      </c>
      <c r="F47" s="280">
        <f>'Student Data'!F46</f>
        <v>0</v>
      </c>
      <c r="G47" s="281" t="str">
        <f>IF('Student Data'!G46="","",'Student Data'!G46)</f>
        <v/>
      </c>
      <c r="H47" s="282"/>
      <c r="I47" s="283"/>
      <c r="J47" s="283"/>
      <c r="K47" s="284"/>
      <c r="L47" s="284"/>
      <c r="M47" s="284"/>
      <c r="N47" s="251" t="str">
        <f t="shared" si="22"/>
        <v/>
      </c>
      <c r="O47" s="285" t="str">
        <f t="shared" si="23"/>
        <v/>
      </c>
      <c r="P47" s="286" t="str">
        <f t="shared" si="24"/>
        <v/>
      </c>
      <c r="Q47" s="282"/>
      <c r="R47" s="283"/>
      <c r="S47" s="283"/>
      <c r="T47" s="284"/>
      <c r="U47" s="284"/>
      <c r="V47" s="284"/>
      <c r="W47" s="251" t="str">
        <f t="shared" si="25"/>
        <v/>
      </c>
      <c r="X47" s="287" t="str">
        <f t="shared" si="26"/>
        <v/>
      </c>
      <c r="Y47" s="282"/>
      <c r="Z47" s="283"/>
      <c r="AA47" s="283"/>
      <c r="AB47" s="284"/>
      <c r="AC47" s="284"/>
      <c r="AD47" s="284"/>
      <c r="AE47" s="251" t="str">
        <f t="shared" si="27"/>
        <v/>
      </c>
      <c r="AF47" s="285" t="str">
        <f t="shared" si="28"/>
        <v/>
      </c>
      <c r="AG47" s="288" t="str">
        <f t="shared" si="29"/>
        <v/>
      </c>
      <c r="AH47" s="282"/>
      <c r="AI47" s="283"/>
      <c r="AJ47" s="283"/>
      <c r="AK47" s="284"/>
      <c r="AL47" s="284"/>
      <c r="AM47" s="284"/>
      <c r="AN47" s="251" t="str">
        <f t="shared" si="30"/>
        <v/>
      </c>
      <c r="AO47" s="287" t="str">
        <f t="shared" si="31"/>
        <v/>
      </c>
      <c r="AP47" s="282"/>
      <c r="AQ47" s="283"/>
      <c r="AR47" s="283"/>
      <c r="AS47" s="284"/>
      <c r="AT47" s="284"/>
      <c r="AU47" s="284"/>
      <c r="AV47" s="251" t="str">
        <f t="shared" si="32"/>
        <v/>
      </c>
      <c r="AW47" s="285" t="str">
        <f t="shared" si="33"/>
        <v/>
      </c>
      <c r="AX47" s="288" t="str">
        <f t="shared" si="34"/>
        <v/>
      </c>
      <c r="AY47" s="282"/>
      <c r="AZ47" s="283"/>
      <c r="BA47" s="283"/>
      <c r="BB47" s="284"/>
      <c r="BC47" s="284"/>
      <c r="BD47" s="284"/>
      <c r="BE47" s="251" t="str">
        <f t="shared" si="35"/>
        <v/>
      </c>
      <c r="BF47" s="289" t="str">
        <f t="shared" si="36"/>
        <v/>
      </c>
      <c r="BG47" s="282"/>
      <c r="BH47" s="283"/>
      <c r="BI47" s="283"/>
      <c r="BJ47" s="284"/>
      <c r="BK47" s="284"/>
      <c r="BL47" s="284"/>
      <c r="BM47" s="251" t="str">
        <f t="shared" si="37"/>
        <v/>
      </c>
      <c r="BN47" s="289" t="str">
        <f t="shared" si="38"/>
        <v/>
      </c>
      <c r="BO47" s="336" t="str">
        <f>'Patrak B'!AU86</f>
        <v/>
      </c>
      <c r="BP47" s="362" t="str">
        <f t="shared" si="39"/>
        <v/>
      </c>
      <c r="BQ47" s="362" t="str">
        <f t="shared" si="40"/>
        <v/>
      </c>
      <c r="BR47" s="368" t="str">
        <f t="shared" si="41"/>
        <v/>
      </c>
      <c r="BS47" s="364" t="str">
        <f t="shared" si="21"/>
        <v/>
      </c>
    </row>
    <row r="48" spans="1:71" s="169" customFormat="1" ht="20.399999999999999" customHeight="1" x14ac:dyDescent="0.3">
      <c r="A48" s="276" t="str">
        <f>'Student Data'!A47</f>
        <v/>
      </c>
      <c r="B48" s="277" t="str">
        <f>IF('Student Data'!B47="","",'Student Data'!B47)</f>
        <v/>
      </c>
      <c r="C48" s="278" t="str">
        <f>IF('Student Data'!C47="","",'Student Data'!C47)</f>
        <v/>
      </c>
      <c r="D48" s="279" t="str">
        <f>IF('Student Data'!D47="","",'Student Data'!D47)</f>
        <v/>
      </c>
      <c r="E48" s="280">
        <f>'Student Data'!E47</f>
        <v>0</v>
      </c>
      <c r="F48" s="280">
        <f>'Student Data'!F47</f>
        <v>0</v>
      </c>
      <c r="G48" s="281" t="str">
        <f>IF('Student Data'!G47="","",'Student Data'!G47)</f>
        <v/>
      </c>
      <c r="H48" s="282"/>
      <c r="I48" s="283"/>
      <c r="J48" s="283"/>
      <c r="K48" s="284"/>
      <c r="L48" s="284"/>
      <c r="M48" s="284"/>
      <c r="N48" s="251" t="str">
        <f t="shared" si="22"/>
        <v/>
      </c>
      <c r="O48" s="285" t="str">
        <f t="shared" si="23"/>
        <v/>
      </c>
      <c r="P48" s="286" t="str">
        <f t="shared" si="24"/>
        <v/>
      </c>
      <c r="Q48" s="282"/>
      <c r="R48" s="283"/>
      <c r="S48" s="283"/>
      <c r="T48" s="284"/>
      <c r="U48" s="284"/>
      <c r="V48" s="284"/>
      <c r="W48" s="251" t="str">
        <f t="shared" si="25"/>
        <v/>
      </c>
      <c r="X48" s="287" t="str">
        <f t="shared" si="26"/>
        <v/>
      </c>
      <c r="Y48" s="282"/>
      <c r="Z48" s="283"/>
      <c r="AA48" s="283"/>
      <c r="AB48" s="284"/>
      <c r="AC48" s="284"/>
      <c r="AD48" s="284"/>
      <c r="AE48" s="251" t="str">
        <f t="shared" si="27"/>
        <v/>
      </c>
      <c r="AF48" s="285" t="str">
        <f t="shared" si="28"/>
        <v/>
      </c>
      <c r="AG48" s="288" t="str">
        <f t="shared" si="29"/>
        <v/>
      </c>
      <c r="AH48" s="282"/>
      <c r="AI48" s="283"/>
      <c r="AJ48" s="283"/>
      <c r="AK48" s="284"/>
      <c r="AL48" s="284"/>
      <c r="AM48" s="284"/>
      <c r="AN48" s="251" t="str">
        <f t="shared" si="30"/>
        <v/>
      </c>
      <c r="AO48" s="287" t="str">
        <f t="shared" si="31"/>
        <v/>
      </c>
      <c r="AP48" s="282"/>
      <c r="AQ48" s="283"/>
      <c r="AR48" s="283"/>
      <c r="AS48" s="284"/>
      <c r="AT48" s="284"/>
      <c r="AU48" s="284"/>
      <c r="AV48" s="251" t="str">
        <f t="shared" si="32"/>
        <v/>
      </c>
      <c r="AW48" s="285" t="str">
        <f t="shared" si="33"/>
        <v/>
      </c>
      <c r="AX48" s="288" t="str">
        <f t="shared" si="34"/>
        <v/>
      </c>
      <c r="AY48" s="282"/>
      <c r="AZ48" s="283"/>
      <c r="BA48" s="283"/>
      <c r="BB48" s="284"/>
      <c r="BC48" s="284"/>
      <c r="BD48" s="284"/>
      <c r="BE48" s="251" t="str">
        <f t="shared" si="35"/>
        <v/>
      </c>
      <c r="BF48" s="289" t="str">
        <f t="shared" si="36"/>
        <v/>
      </c>
      <c r="BG48" s="282"/>
      <c r="BH48" s="283"/>
      <c r="BI48" s="283"/>
      <c r="BJ48" s="284"/>
      <c r="BK48" s="284"/>
      <c r="BL48" s="284"/>
      <c r="BM48" s="251" t="str">
        <f t="shared" si="37"/>
        <v/>
      </c>
      <c r="BN48" s="289" t="str">
        <f t="shared" si="38"/>
        <v/>
      </c>
      <c r="BO48" s="336" t="str">
        <f>'Patrak B'!AU88</f>
        <v/>
      </c>
      <c r="BP48" s="362" t="str">
        <f t="shared" si="39"/>
        <v/>
      </c>
      <c r="BQ48" s="362" t="str">
        <f t="shared" si="40"/>
        <v/>
      </c>
      <c r="BR48" s="368" t="str">
        <f t="shared" si="41"/>
        <v/>
      </c>
      <c r="BS48" s="364" t="str">
        <f t="shared" si="21"/>
        <v/>
      </c>
    </row>
    <row r="49" spans="1:71" s="169" customFormat="1" ht="20.399999999999999" customHeight="1" x14ac:dyDescent="0.3">
      <c r="A49" s="276" t="str">
        <f>'Student Data'!A48</f>
        <v/>
      </c>
      <c r="B49" s="277" t="str">
        <f>IF('Student Data'!B48="","",'Student Data'!B48)</f>
        <v/>
      </c>
      <c r="C49" s="278" t="str">
        <f>IF('Student Data'!C48="","",'Student Data'!C48)</f>
        <v/>
      </c>
      <c r="D49" s="279" t="str">
        <f>IF('Student Data'!D48="","",'Student Data'!D48)</f>
        <v/>
      </c>
      <c r="E49" s="280">
        <f>'Student Data'!E48</f>
        <v>0</v>
      </c>
      <c r="F49" s="280">
        <f>'Student Data'!F48</f>
        <v>0</v>
      </c>
      <c r="G49" s="281" t="str">
        <f>IF('Student Data'!G48="","",'Student Data'!G48)</f>
        <v/>
      </c>
      <c r="H49" s="282"/>
      <c r="I49" s="283"/>
      <c r="J49" s="283"/>
      <c r="K49" s="284"/>
      <c r="L49" s="284"/>
      <c r="M49" s="284"/>
      <c r="N49" s="251" t="str">
        <f t="shared" si="22"/>
        <v/>
      </c>
      <c r="O49" s="285" t="str">
        <f t="shared" si="23"/>
        <v/>
      </c>
      <c r="P49" s="286" t="str">
        <f t="shared" si="24"/>
        <v/>
      </c>
      <c r="Q49" s="282"/>
      <c r="R49" s="283"/>
      <c r="S49" s="283"/>
      <c r="T49" s="284"/>
      <c r="U49" s="284"/>
      <c r="V49" s="284"/>
      <c r="W49" s="251" t="str">
        <f t="shared" si="25"/>
        <v/>
      </c>
      <c r="X49" s="287" t="str">
        <f t="shared" si="26"/>
        <v/>
      </c>
      <c r="Y49" s="282"/>
      <c r="Z49" s="283"/>
      <c r="AA49" s="283"/>
      <c r="AB49" s="284"/>
      <c r="AC49" s="284"/>
      <c r="AD49" s="284"/>
      <c r="AE49" s="251" t="str">
        <f t="shared" si="27"/>
        <v/>
      </c>
      <c r="AF49" s="285" t="str">
        <f t="shared" si="28"/>
        <v/>
      </c>
      <c r="AG49" s="288" t="str">
        <f t="shared" si="29"/>
        <v/>
      </c>
      <c r="AH49" s="282"/>
      <c r="AI49" s="283"/>
      <c r="AJ49" s="283"/>
      <c r="AK49" s="284"/>
      <c r="AL49" s="284"/>
      <c r="AM49" s="284"/>
      <c r="AN49" s="251" t="str">
        <f t="shared" si="30"/>
        <v/>
      </c>
      <c r="AO49" s="287" t="str">
        <f t="shared" si="31"/>
        <v/>
      </c>
      <c r="AP49" s="282"/>
      <c r="AQ49" s="283"/>
      <c r="AR49" s="283"/>
      <c r="AS49" s="284"/>
      <c r="AT49" s="284"/>
      <c r="AU49" s="284"/>
      <c r="AV49" s="251" t="str">
        <f t="shared" si="32"/>
        <v/>
      </c>
      <c r="AW49" s="285" t="str">
        <f t="shared" si="33"/>
        <v/>
      </c>
      <c r="AX49" s="288" t="str">
        <f t="shared" si="34"/>
        <v/>
      </c>
      <c r="AY49" s="282"/>
      <c r="AZ49" s="283"/>
      <c r="BA49" s="283"/>
      <c r="BB49" s="284"/>
      <c r="BC49" s="284"/>
      <c r="BD49" s="284"/>
      <c r="BE49" s="251" t="str">
        <f t="shared" si="35"/>
        <v/>
      </c>
      <c r="BF49" s="289" t="str">
        <f t="shared" si="36"/>
        <v/>
      </c>
      <c r="BG49" s="282"/>
      <c r="BH49" s="283"/>
      <c r="BI49" s="283"/>
      <c r="BJ49" s="284"/>
      <c r="BK49" s="284"/>
      <c r="BL49" s="284"/>
      <c r="BM49" s="251" t="str">
        <f t="shared" si="37"/>
        <v/>
      </c>
      <c r="BN49" s="289" t="str">
        <f t="shared" si="38"/>
        <v/>
      </c>
      <c r="BO49" s="336" t="str">
        <f>'Patrak B'!AU90</f>
        <v/>
      </c>
      <c r="BP49" s="362" t="str">
        <f t="shared" si="39"/>
        <v/>
      </c>
      <c r="BQ49" s="362" t="str">
        <f t="shared" si="40"/>
        <v/>
      </c>
      <c r="BR49" s="368" t="str">
        <f t="shared" si="41"/>
        <v/>
      </c>
      <c r="BS49" s="364" t="str">
        <f t="shared" si="21"/>
        <v/>
      </c>
    </row>
    <row r="50" spans="1:71" s="169" customFormat="1" ht="20.399999999999999" customHeight="1" x14ac:dyDescent="0.3">
      <c r="A50" s="276" t="str">
        <f>'Student Data'!A49</f>
        <v/>
      </c>
      <c r="B50" s="277" t="str">
        <f>IF('Student Data'!B49="","",'Student Data'!B49)</f>
        <v/>
      </c>
      <c r="C50" s="278" t="str">
        <f>IF('Student Data'!C49="","",'Student Data'!C49)</f>
        <v/>
      </c>
      <c r="D50" s="279" t="str">
        <f>IF('Student Data'!D49="","",'Student Data'!D49)</f>
        <v/>
      </c>
      <c r="E50" s="280">
        <f>'Student Data'!E49</f>
        <v>0</v>
      </c>
      <c r="F50" s="280">
        <f>'Student Data'!F49</f>
        <v>0</v>
      </c>
      <c r="G50" s="281" t="str">
        <f>IF('Student Data'!G49="","",'Student Data'!G49)</f>
        <v/>
      </c>
      <c r="H50" s="282"/>
      <c r="I50" s="283"/>
      <c r="J50" s="283"/>
      <c r="K50" s="284"/>
      <c r="L50" s="284"/>
      <c r="M50" s="284"/>
      <c r="N50" s="251" t="str">
        <f t="shared" si="22"/>
        <v/>
      </c>
      <c r="O50" s="285" t="str">
        <f t="shared" si="23"/>
        <v/>
      </c>
      <c r="P50" s="286" t="str">
        <f t="shared" si="24"/>
        <v/>
      </c>
      <c r="Q50" s="282"/>
      <c r="R50" s="283"/>
      <c r="S50" s="283"/>
      <c r="T50" s="284"/>
      <c r="U50" s="284"/>
      <c r="V50" s="284"/>
      <c r="W50" s="251" t="str">
        <f t="shared" si="25"/>
        <v/>
      </c>
      <c r="X50" s="287" t="str">
        <f t="shared" si="26"/>
        <v/>
      </c>
      <c r="Y50" s="282"/>
      <c r="Z50" s="283"/>
      <c r="AA50" s="283"/>
      <c r="AB50" s="284"/>
      <c r="AC50" s="284"/>
      <c r="AD50" s="284"/>
      <c r="AE50" s="251" t="str">
        <f t="shared" si="27"/>
        <v/>
      </c>
      <c r="AF50" s="285" t="str">
        <f t="shared" si="28"/>
        <v/>
      </c>
      <c r="AG50" s="288" t="str">
        <f t="shared" si="29"/>
        <v/>
      </c>
      <c r="AH50" s="282"/>
      <c r="AI50" s="283"/>
      <c r="AJ50" s="283"/>
      <c r="AK50" s="284"/>
      <c r="AL50" s="284"/>
      <c r="AM50" s="284"/>
      <c r="AN50" s="251" t="str">
        <f t="shared" si="30"/>
        <v/>
      </c>
      <c r="AO50" s="287" t="str">
        <f t="shared" si="31"/>
        <v/>
      </c>
      <c r="AP50" s="282"/>
      <c r="AQ50" s="283"/>
      <c r="AR50" s="283"/>
      <c r="AS50" s="284"/>
      <c r="AT50" s="284"/>
      <c r="AU50" s="284"/>
      <c r="AV50" s="251" t="str">
        <f t="shared" si="32"/>
        <v/>
      </c>
      <c r="AW50" s="285" t="str">
        <f t="shared" si="33"/>
        <v/>
      </c>
      <c r="AX50" s="288" t="str">
        <f t="shared" si="34"/>
        <v/>
      </c>
      <c r="AY50" s="282"/>
      <c r="AZ50" s="283"/>
      <c r="BA50" s="283"/>
      <c r="BB50" s="284"/>
      <c r="BC50" s="284"/>
      <c r="BD50" s="284"/>
      <c r="BE50" s="251" t="str">
        <f t="shared" si="35"/>
        <v/>
      </c>
      <c r="BF50" s="289" t="str">
        <f t="shared" si="36"/>
        <v/>
      </c>
      <c r="BG50" s="282"/>
      <c r="BH50" s="283"/>
      <c r="BI50" s="283"/>
      <c r="BJ50" s="284"/>
      <c r="BK50" s="284"/>
      <c r="BL50" s="284"/>
      <c r="BM50" s="251" t="str">
        <f t="shared" si="37"/>
        <v/>
      </c>
      <c r="BN50" s="289" t="str">
        <f t="shared" si="38"/>
        <v/>
      </c>
      <c r="BO50" s="336" t="str">
        <f>'Patrak B'!AU92</f>
        <v/>
      </c>
      <c r="BP50" s="362" t="str">
        <f t="shared" si="39"/>
        <v/>
      </c>
      <c r="BQ50" s="362" t="str">
        <f t="shared" si="40"/>
        <v/>
      </c>
      <c r="BR50" s="368" t="str">
        <f t="shared" si="41"/>
        <v/>
      </c>
      <c r="BS50" s="364" t="str">
        <f t="shared" si="21"/>
        <v/>
      </c>
    </row>
    <row r="51" spans="1:71" s="169" customFormat="1" ht="20.399999999999999" customHeight="1" x14ac:dyDescent="0.3">
      <c r="A51" s="276" t="str">
        <f>'Student Data'!A50</f>
        <v/>
      </c>
      <c r="B51" s="277" t="str">
        <f>IF('Student Data'!B50="","",'Student Data'!B50)</f>
        <v/>
      </c>
      <c r="C51" s="278" t="str">
        <f>IF('Student Data'!C50="","",'Student Data'!C50)</f>
        <v/>
      </c>
      <c r="D51" s="279" t="str">
        <f>IF('Student Data'!D50="","",'Student Data'!D50)</f>
        <v/>
      </c>
      <c r="E51" s="280">
        <f>'Student Data'!E50</f>
        <v>0</v>
      </c>
      <c r="F51" s="280">
        <f>'Student Data'!F50</f>
        <v>0</v>
      </c>
      <c r="G51" s="281" t="str">
        <f>IF('Student Data'!G50="","",'Student Data'!G50)</f>
        <v/>
      </c>
      <c r="H51" s="282"/>
      <c r="I51" s="283"/>
      <c r="J51" s="283"/>
      <c r="K51" s="284"/>
      <c r="L51" s="284"/>
      <c r="M51" s="284"/>
      <c r="N51" s="251" t="str">
        <f t="shared" si="22"/>
        <v/>
      </c>
      <c r="O51" s="285" t="str">
        <f t="shared" si="23"/>
        <v/>
      </c>
      <c r="P51" s="286" t="str">
        <f t="shared" si="24"/>
        <v/>
      </c>
      <c r="Q51" s="282"/>
      <c r="R51" s="283"/>
      <c r="S51" s="283"/>
      <c r="T51" s="284"/>
      <c r="U51" s="284"/>
      <c r="V51" s="284"/>
      <c r="W51" s="251" t="str">
        <f t="shared" si="25"/>
        <v/>
      </c>
      <c r="X51" s="287" t="str">
        <f t="shared" si="26"/>
        <v/>
      </c>
      <c r="Y51" s="282"/>
      <c r="Z51" s="283"/>
      <c r="AA51" s="283"/>
      <c r="AB51" s="284"/>
      <c r="AC51" s="284"/>
      <c r="AD51" s="284"/>
      <c r="AE51" s="251" t="str">
        <f t="shared" si="27"/>
        <v/>
      </c>
      <c r="AF51" s="285" t="str">
        <f t="shared" si="28"/>
        <v/>
      </c>
      <c r="AG51" s="288" t="str">
        <f t="shared" si="29"/>
        <v/>
      </c>
      <c r="AH51" s="282"/>
      <c r="AI51" s="283"/>
      <c r="AJ51" s="283"/>
      <c r="AK51" s="284"/>
      <c r="AL51" s="284"/>
      <c r="AM51" s="284"/>
      <c r="AN51" s="251" t="str">
        <f t="shared" si="30"/>
        <v/>
      </c>
      <c r="AO51" s="287" t="str">
        <f t="shared" si="31"/>
        <v/>
      </c>
      <c r="AP51" s="282"/>
      <c r="AQ51" s="283"/>
      <c r="AR51" s="283"/>
      <c r="AS51" s="284"/>
      <c r="AT51" s="284"/>
      <c r="AU51" s="284"/>
      <c r="AV51" s="251" t="str">
        <f t="shared" si="32"/>
        <v/>
      </c>
      <c r="AW51" s="285" t="str">
        <f t="shared" si="33"/>
        <v/>
      </c>
      <c r="AX51" s="288" t="str">
        <f t="shared" si="34"/>
        <v/>
      </c>
      <c r="AY51" s="282"/>
      <c r="AZ51" s="283"/>
      <c r="BA51" s="283"/>
      <c r="BB51" s="284"/>
      <c r="BC51" s="284"/>
      <c r="BD51" s="284"/>
      <c r="BE51" s="251" t="str">
        <f t="shared" si="35"/>
        <v/>
      </c>
      <c r="BF51" s="289" t="str">
        <f t="shared" si="36"/>
        <v/>
      </c>
      <c r="BG51" s="282"/>
      <c r="BH51" s="283"/>
      <c r="BI51" s="283"/>
      <c r="BJ51" s="284"/>
      <c r="BK51" s="284"/>
      <c r="BL51" s="284"/>
      <c r="BM51" s="251" t="str">
        <f t="shared" si="37"/>
        <v/>
      </c>
      <c r="BN51" s="289" t="str">
        <f t="shared" si="38"/>
        <v/>
      </c>
      <c r="BO51" s="336" t="str">
        <f>'Patrak B'!AU94</f>
        <v/>
      </c>
      <c r="BP51" s="362" t="str">
        <f t="shared" si="39"/>
        <v/>
      </c>
      <c r="BQ51" s="362" t="str">
        <f t="shared" si="40"/>
        <v/>
      </c>
      <c r="BR51" s="368" t="str">
        <f t="shared" si="41"/>
        <v/>
      </c>
      <c r="BS51" s="364" t="str">
        <f t="shared" si="21"/>
        <v/>
      </c>
    </row>
    <row r="52" spans="1:71" s="169" customFormat="1" ht="20.399999999999999" customHeight="1" x14ac:dyDescent="0.3">
      <c r="A52" s="276" t="str">
        <f>'Student Data'!A51</f>
        <v/>
      </c>
      <c r="B52" s="277" t="str">
        <f>IF('Student Data'!B51="","",'Student Data'!B51)</f>
        <v/>
      </c>
      <c r="C52" s="278" t="str">
        <f>IF('Student Data'!C51="","",'Student Data'!C51)</f>
        <v/>
      </c>
      <c r="D52" s="279" t="str">
        <f>IF('Student Data'!D51="","",'Student Data'!D51)</f>
        <v/>
      </c>
      <c r="E52" s="280">
        <f>'Student Data'!E51</f>
        <v>0</v>
      </c>
      <c r="F52" s="280">
        <f>'Student Data'!F51</f>
        <v>0</v>
      </c>
      <c r="G52" s="281" t="str">
        <f>IF('Student Data'!G51="","",'Student Data'!G51)</f>
        <v/>
      </c>
      <c r="H52" s="282"/>
      <c r="I52" s="283"/>
      <c r="J52" s="283"/>
      <c r="K52" s="284"/>
      <c r="L52" s="284"/>
      <c r="M52" s="284"/>
      <c r="N52" s="251" t="str">
        <f t="shared" si="22"/>
        <v/>
      </c>
      <c r="O52" s="285" t="str">
        <f t="shared" si="23"/>
        <v/>
      </c>
      <c r="P52" s="286" t="str">
        <f t="shared" si="24"/>
        <v/>
      </c>
      <c r="Q52" s="282"/>
      <c r="R52" s="283"/>
      <c r="S52" s="283"/>
      <c r="T52" s="284"/>
      <c r="U52" s="284"/>
      <c r="V52" s="284"/>
      <c r="W52" s="251" t="str">
        <f t="shared" si="25"/>
        <v/>
      </c>
      <c r="X52" s="287" t="str">
        <f t="shared" si="26"/>
        <v/>
      </c>
      <c r="Y52" s="282"/>
      <c r="Z52" s="283"/>
      <c r="AA52" s="283"/>
      <c r="AB52" s="284"/>
      <c r="AC52" s="284"/>
      <c r="AD52" s="284"/>
      <c r="AE52" s="251" t="str">
        <f t="shared" si="27"/>
        <v/>
      </c>
      <c r="AF52" s="285" t="str">
        <f t="shared" si="28"/>
        <v/>
      </c>
      <c r="AG52" s="288" t="str">
        <f t="shared" si="29"/>
        <v/>
      </c>
      <c r="AH52" s="282"/>
      <c r="AI52" s="283"/>
      <c r="AJ52" s="283"/>
      <c r="AK52" s="284"/>
      <c r="AL52" s="284"/>
      <c r="AM52" s="284"/>
      <c r="AN52" s="251" t="str">
        <f t="shared" si="30"/>
        <v/>
      </c>
      <c r="AO52" s="287" t="str">
        <f t="shared" si="31"/>
        <v/>
      </c>
      <c r="AP52" s="282"/>
      <c r="AQ52" s="283"/>
      <c r="AR52" s="283"/>
      <c r="AS52" s="284"/>
      <c r="AT52" s="284"/>
      <c r="AU52" s="284"/>
      <c r="AV52" s="251" t="str">
        <f t="shared" si="32"/>
        <v/>
      </c>
      <c r="AW52" s="285" t="str">
        <f t="shared" si="33"/>
        <v/>
      </c>
      <c r="AX52" s="288" t="str">
        <f t="shared" si="34"/>
        <v/>
      </c>
      <c r="AY52" s="282"/>
      <c r="AZ52" s="283"/>
      <c r="BA52" s="283"/>
      <c r="BB52" s="284"/>
      <c r="BC52" s="284"/>
      <c r="BD52" s="284"/>
      <c r="BE52" s="251" t="str">
        <f t="shared" si="35"/>
        <v/>
      </c>
      <c r="BF52" s="289" t="str">
        <f t="shared" si="36"/>
        <v/>
      </c>
      <c r="BG52" s="282"/>
      <c r="BH52" s="283"/>
      <c r="BI52" s="283"/>
      <c r="BJ52" s="284"/>
      <c r="BK52" s="284"/>
      <c r="BL52" s="284"/>
      <c r="BM52" s="251" t="str">
        <f t="shared" si="37"/>
        <v/>
      </c>
      <c r="BN52" s="289" t="str">
        <f t="shared" si="38"/>
        <v/>
      </c>
      <c r="BO52" s="336" t="str">
        <f>'Patrak B'!AU96</f>
        <v/>
      </c>
      <c r="BP52" s="362" t="str">
        <f t="shared" si="39"/>
        <v/>
      </c>
      <c r="BQ52" s="362" t="str">
        <f t="shared" si="40"/>
        <v/>
      </c>
      <c r="BR52" s="368" t="str">
        <f t="shared" si="41"/>
        <v/>
      </c>
      <c r="BS52" s="364" t="str">
        <f t="shared" si="21"/>
        <v/>
      </c>
    </row>
    <row r="53" spans="1:71" s="169" customFormat="1" ht="20.399999999999999" customHeight="1" x14ac:dyDescent="0.3">
      <c r="A53" s="276" t="str">
        <f>'Student Data'!A52</f>
        <v/>
      </c>
      <c r="B53" s="277" t="str">
        <f>IF('Student Data'!B52="","",'Student Data'!B52)</f>
        <v/>
      </c>
      <c r="C53" s="278" t="str">
        <f>IF('Student Data'!C52="","",'Student Data'!C52)</f>
        <v/>
      </c>
      <c r="D53" s="279" t="str">
        <f>IF('Student Data'!D52="","",'Student Data'!D52)</f>
        <v/>
      </c>
      <c r="E53" s="280">
        <f>'Student Data'!E52</f>
        <v>0</v>
      </c>
      <c r="F53" s="280">
        <f>'Student Data'!F52</f>
        <v>0</v>
      </c>
      <c r="G53" s="281" t="str">
        <f>IF('Student Data'!G52="","",'Student Data'!G52)</f>
        <v/>
      </c>
      <c r="H53" s="282"/>
      <c r="I53" s="283"/>
      <c r="J53" s="283"/>
      <c r="K53" s="284"/>
      <c r="L53" s="284"/>
      <c r="M53" s="284"/>
      <c r="N53" s="251" t="str">
        <f t="shared" si="22"/>
        <v/>
      </c>
      <c r="O53" s="285" t="str">
        <f t="shared" si="23"/>
        <v/>
      </c>
      <c r="P53" s="286" t="str">
        <f t="shared" si="24"/>
        <v/>
      </c>
      <c r="Q53" s="282"/>
      <c r="R53" s="283"/>
      <c r="S53" s="283"/>
      <c r="T53" s="284"/>
      <c r="U53" s="284"/>
      <c r="V53" s="284"/>
      <c r="W53" s="251" t="str">
        <f t="shared" si="25"/>
        <v/>
      </c>
      <c r="X53" s="287" t="str">
        <f t="shared" si="26"/>
        <v/>
      </c>
      <c r="Y53" s="282"/>
      <c r="Z53" s="283"/>
      <c r="AA53" s="283"/>
      <c r="AB53" s="284"/>
      <c r="AC53" s="284"/>
      <c r="AD53" s="284"/>
      <c r="AE53" s="251" t="str">
        <f t="shared" si="27"/>
        <v/>
      </c>
      <c r="AF53" s="285" t="str">
        <f t="shared" si="28"/>
        <v/>
      </c>
      <c r="AG53" s="288" t="str">
        <f t="shared" si="29"/>
        <v/>
      </c>
      <c r="AH53" s="282"/>
      <c r="AI53" s="283"/>
      <c r="AJ53" s="283"/>
      <c r="AK53" s="284"/>
      <c r="AL53" s="284"/>
      <c r="AM53" s="284"/>
      <c r="AN53" s="251" t="str">
        <f t="shared" si="30"/>
        <v/>
      </c>
      <c r="AO53" s="287" t="str">
        <f t="shared" si="31"/>
        <v/>
      </c>
      <c r="AP53" s="282"/>
      <c r="AQ53" s="283"/>
      <c r="AR53" s="283"/>
      <c r="AS53" s="284"/>
      <c r="AT53" s="284"/>
      <c r="AU53" s="284"/>
      <c r="AV53" s="251" t="str">
        <f t="shared" si="32"/>
        <v/>
      </c>
      <c r="AW53" s="285" t="str">
        <f t="shared" si="33"/>
        <v/>
      </c>
      <c r="AX53" s="288" t="str">
        <f t="shared" si="34"/>
        <v/>
      </c>
      <c r="AY53" s="282"/>
      <c r="AZ53" s="283"/>
      <c r="BA53" s="283"/>
      <c r="BB53" s="284"/>
      <c r="BC53" s="284"/>
      <c r="BD53" s="284"/>
      <c r="BE53" s="251" t="str">
        <f t="shared" si="35"/>
        <v/>
      </c>
      <c r="BF53" s="289" t="str">
        <f t="shared" si="36"/>
        <v/>
      </c>
      <c r="BG53" s="282"/>
      <c r="BH53" s="283"/>
      <c r="BI53" s="283"/>
      <c r="BJ53" s="284"/>
      <c r="BK53" s="284"/>
      <c r="BL53" s="284"/>
      <c r="BM53" s="251" t="str">
        <f t="shared" si="37"/>
        <v/>
      </c>
      <c r="BN53" s="289" t="str">
        <f t="shared" si="38"/>
        <v/>
      </c>
      <c r="BO53" s="336" t="str">
        <f>'Patrak B'!AU98</f>
        <v/>
      </c>
      <c r="BP53" s="362" t="str">
        <f t="shared" si="39"/>
        <v/>
      </c>
      <c r="BQ53" s="362" t="str">
        <f t="shared" si="40"/>
        <v/>
      </c>
      <c r="BR53" s="368" t="str">
        <f t="shared" si="41"/>
        <v/>
      </c>
      <c r="BS53" s="364" t="str">
        <f t="shared" si="21"/>
        <v/>
      </c>
    </row>
    <row r="54" spans="1:71" s="169" customFormat="1" ht="20.399999999999999" customHeight="1" x14ac:dyDescent="0.3">
      <c r="A54" s="276" t="str">
        <f>'Student Data'!A53</f>
        <v/>
      </c>
      <c r="B54" s="277" t="str">
        <f>IF('Student Data'!B53="","",'Student Data'!B53)</f>
        <v/>
      </c>
      <c r="C54" s="278" t="str">
        <f>IF('Student Data'!C53="","",'Student Data'!C53)</f>
        <v/>
      </c>
      <c r="D54" s="279" t="str">
        <f>IF('Student Data'!D53="","",'Student Data'!D53)</f>
        <v/>
      </c>
      <c r="E54" s="280">
        <f>'Student Data'!E53</f>
        <v>0</v>
      </c>
      <c r="F54" s="280">
        <f>'Student Data'!F53</f>
        <v>0</v>
      </c>
      <c r="G54" s="281" t="str">
        <f>IF('Student Data'!G53="","",'Student Data'!G53)</f>
        <v/>
      </c>
      <c r="H54" s="282"/>
      <c r="I54" s="283"/>
      <c r="J54" s="283"/>
      <c r="K54" s="284"/>
      <c r="L54" s="284"/>
      <c r="M54" s="284"/>
      <c r="N54" s="251" t="str">
        <f t="shared" si="22"/>
        <v/>
      </c>
      <c r="O54" s="285" t="str">
        <f t="shared" si="23"/>
        <v/>
      </c>
      <c r="P54" s="286" t="str">
        <f t="shared" si="24"/>
        <v/>
      </c>
      <c r="Q54" s="282"/>
      <c r="R54" s="283"/>
      <c r="S54" s="283"/>
      <c r="T54" s="284"/>
      <c r="U54" s="284"/>
      <c r="V54" s="284"/>
      <c r="W54" s="251" t="str">
        <f t="shared" si="25"/>
        <v/>
      </c>
      <c r="X54" s="287" t="str">
        <f t="shared" si="26"/>
        <v/>
      </c>
      <c r="Y54" s="282"/>
      <c r="Z54" s="283"/>
      <c r="AA54" s="283"/>
      <c r="AB54" s="284"/>
      <c r="AC54" s="284"/>
      <c r="AD54" s="284"/>
      <c r="AE54" s="251" t="str">
        <f t="shared" si="27"/>
        <v/>
      </c>
      <c r="AF54" s="285" t="str">
        <f t="shared" si="28"/>
        <v/>
      </c>
      <c r="AG54" s="288" t="str">
        <f t="shared" si="29"/>
        <v/>
      </c>
      <c r="AH54" s="282"/>
      <c r="AI54" s="283"/>
      <c r="AJ54" s="283"/>
      <c r="AK54" s="284"/>
      <c r="AL54" s="284"/>
      <c r="AM54" s="284"/>
      <c r="AN54" s="251" t="str">
        <f t="shared" si="30"/>
        <v/>
      </c>
      <c r="AO54" s="287" t="str">
        <f t="shared" si="31"/>
        <v/>
      </c>
      <c r="AP54" s="282"/>
      <c r="AQ54" s="283"/>
      <c r="AR54" s="283"/>
      <c r="AS54" s="284"/>
      <c r="AT54" s="284"/>
      <c r="AU54" s="284"/>
      <c r="AV54" s="251" t="str">
        <f t="shared" si="32"/>
        <v/>
      </c>
      <c r="AW54" s="285" t="str">
        <f t="shared" si="33"/>
        <v/>
      </c>
      <c r="AX54" s="288" t="str">
        <f t="shared" si="34"/>
        <v/>
      </c>
      <c r="AY54" s="282"/>
      <c r="AZ54" s="283"/>
      <c r="BA54" s="283"/>
      <c r="BB54" s="284"/>
      <c r="BC54" s="284"/>
      <c r="BD54" s="284"/>
      <c r="BE54" s="251" t="str">
        <f t="shared" si="35"/>
        <v/>
      </c>
      <c r="BF54" s="289" t="str">
        <f t="shared" si="36"/>
        <v/>
      </c>
      <c r="BG54" s="282"/>
      <c r="BH54" s="283"/>
      <c r="BI54" s="283"/>
      <c r="BJ54" s="284"/>
      <c r="BK54" s="284"/>
      <c r="BL54" s="284"/>
      <c r="BM54" s="251" t="str">
        <f t="shared" si="37"/>
        <v/>
      </c>
      <c r="BN54" s="289" t="str">
        <f t="shared" si="38"/>
        <v/>
      </c>
      <c r="BO54" s="336" t="str">
        <f>'Patrak B'!AU100</f>
        <v/>
      </c>
      <c r="BP54" s="362" t="str">
        <f t="shared" si="39"/>
        <v/>
      </c>
      <c r="BQ54" s="362" t="str">
        <f t="shared" si="40"/>
        <v/>
      </c>
      <c r="BR54" s="368" t="str">
        <f t="shared" si="41"/>
        <v/>
      </c>
      <c r="BS54" s="364" t="str">
        <f t="shared" si="21"/>
        <v/>
      </c>
    </row>
    <row r="55" spans="1:71" s="169" customFormat="1" ht="20.399999999999999" customHeight="1" x14ac:dyDescent="0.3">
      <c r="A55" s="276" t="str">
        <f>'Student Data'!A54</f>
        <v/>
      </c>
      <c r="B55" s="277" t="str">
        <f>IF('Student Data'!B54="","",'Student Data'!B54)</f>
        <v/>
      </c>
      <c r="C55" s="278" t="str">
        <f>IF('Student Data'!C54="","",'Student Data'!C54)</f>
        <v/>
      </c>
      <c r="D55" s="279" t="str">
        <f>IF('Student Data'!D54="","",'Student Data'!D54)</f>
        <v/>
      </c>
      <c r="E55" s="280">
        <f>'Student Data'!E54</f>
        <v>0</v>
      </c>
      <c r="F55" s="280">
        <f>'Student Data'!F54</f>
        <v>0</v>
      </c>
      <c r="G55" s="281" t="str">
        <f>IF('Student Data'!G54="","",'Student Data'!G54)</f>
        <v/>
      </c>
      <c r="H55" s="282"/>
      <c r="I55" s="283"/>
      <c r="J55" s="283"/>
      <c r="K55" s="284"/>
      <c r="L55" s="284"/>
      <c r="M55" s="284"/>
      <c r="N55" s="251" t="str">
        <f t="shared" si="22"/>
        <v/>
      </c>
      <c r="O55" s="285" t="str">
        <f t="shared" si="23"/>
        <v/>
      </c>
      <c r="P55" s="286" t="str">
        <f t="shared" si="24"/>
        <v/>
      </c>
      <c r="Q55" s="282"/>
      <c r="R55" s="283"/>
      <c r="S55" s="283"/>
      <c r="T55" s="284"/>
      <c r="U55" s="284"/>
      <c r="V55" s="284"/>
      <c r="W55" s="251" t="str">
        <f t="shared" si="25"/>
        <v/>
      </c>
      <c r="X55" s="287" t="str">
        <f t="shared" si="26"/>
        <v/>
      </c>
      <c r="Y55" s="282"/>
      <c r="Z55" s="283"/>
      <c r="AA55" s="283"/>
      <c r="AB55" s="284"/>
      <c r="AC55" s="284"/>
      <c r="AD55" s="284"/>
      <c r="AE55" s="251" t="str">
        <f t="shared" si="27"/>
        <v/>
      </c>
      <c r="AF55" s="285" t="str">
        <f t="shared" si="28"/>
        <v/>
      </c>
      <c r="AG55" s="288" t="str">
        <f t="shared" si="29"/>
        <v/>
      </c>
      <c r="AH55" s="282"/>
      <c r="AI55" s="283"/>
      <c r="AJ55" s="283"/>
      <c r="AK55" s="284"/>
      <c r="AL55" s="284"/>
      <c r="AM55" s="284"/>
      <c r="AN55" s="251" t="str">
        <f t="shared" si="30"/>
        <v/>
      </c>
      <c r="AO55" s="287" t="str">
        <f t="shared" si="31"/>
        <v/>
      </c>
      <c r="AP55" s="282"/>
      <c r="AQ55" s="283"/>
      <c r="AR55" s="283"/>
      <c r="AS55" s="284"/>
      <c r="AT55" s="284"/>
      <c r="AU55" s="284"/>
      <c r="AV55" s="251" t="str">
        <f t="shared" si="32"/>
        <v/>
      </c>
      <c r="AW55" s="285" t="str">
        <f t="shared" si="33"/>
        <v/>
      </c>
      <c r="AX55" s="288" t="str">
        <f t="shared" si="34"/>
        <v/>
      </c>
      <c r="AY55" s="282"/>
      <c r="AZ55" s="283"/>
      <c r="BA55" s="283"/>
      <c r="BB55" s="284"/>
      <c r="BC55" s="284"/>
      <c r="BD55" s="284"/>
      <c r="BE55" s="251" t="str">
        <f t="shared" si="35"/>
        <v/>
      </c>
      <c r="BF55" s="289" t="str">
        <f t="shared" si="36"/>
        <v/>
      </c>
      <c r="BG55" s="282"/>
      <c r="BH55" s="283"/>
      <c r="BI55" s="283"/>
      <c r="BJ55" s="284"/>
      <c r="BK55" s="284"/>
      <c r="BL55" s="284"/>
      <c r="BM55" s="251" t="str">
        <f t="shared" si="37"/>
        <v/>
      </c>
      <c r="BN55" s="289" t="str">
        <f t="shared" si="38"/>
        <v/>
      </c>
      <c r="BO55" s="336" t="str">
        <f>'Patrak B'!AU102</f>
        <v/>
      </c>
      <c r="BP55" s="362" t="str">
        <f t="shared" si="39"/>
        <v/>
      </c>
      <c r="BQ55" s="362" t="str">
        <f t="shared" si="40"/>
        <v/>
      </c>
      <c r="BR55" s="368" t="str">
        <f t="shared" si="41"/>
        <v/>
      </c>
      <c r="BS55" s="364" t="str">
        <f t="shared" si="21"/>
        <v/>
      </c>
    </row>
    <row r="56" spans="1:71" s="169" customFormat="1" ht="20.399999999999999" customHeight="1" x14ac:dyDescent="0.3">
      <c r="A56" s="276" t="str">
        <f>'Student Data'!A55</f>
        <v/>
      </c>
      <c r="B56" s="277" t="str">
        <f>IF('Student Data'!B55="","",'Student Data'!B55)</f>
        <v/>
      </c>
      <c r="C56" s="278" t="str">
        <f>IF('Student Data'!C55="","",'Student Data'!C55)</f>
        <v/>
      </c>
      <c r="D56" s="279" t="str">
        <f>IF('Student Data'!D55="","",'Student Data'!D55)</f>
        <v/>
      </c>
      <c r="E56" s="280">
        <f>'Student Data'!E55</f>
        <v>0</v>
      </c>
      <c r="F56" s="280">
        <f>'Student Data'!F55</f>
        <v>0</v>
      </c>
      <c r="G56" s="281" t="str">
        <f>IF('Student Data'!G55="","",'Student Data'!G55)</f>
        <v/>
      </c>
      <c r="H56" s="282"/>
      <c r="I56" s="283"/>
      <c r="J56" s="283"/>
      <c r="K56" s="284"/>
      <c r="L56" s="284"/>
      <c r="M56" s="284"/>
      <c r="N56" s="251" t="str">
        <f t="shared" si="22"/>
        <v/>
      </c>
      <c r="O56" s="285" t="str">
        <f t="shared" si="23"/>
        <v/>
      </c>
      <c r="P56" s="286" t="str">
        <f t="shared" si="24"/>
        <v/>
      </c>
      <c r="Q56" s="282"/>
      <c r="R56" s="283"/>
      <c r="S56" s="283"/>
      <c r="T56" s="284"/>
      <c r="U56" s="284"/>
      <c r="V56" s="284"/>
      <c r="W56" s="251" t="str">
        <f t="shared" si="25"/>
        <v/>
      </c>
      <c r="X56" s="287" t="str">
        <f t="shared" si="26"/>
        <v/>
      </c>
      <c r="Y56" s="282"/>
      <c r="Z56" s="283"/>
      <c r="AA56" s="283"/>
      <c r="AB56" s="284"/>
      <c r="AC56" s="284"/>
      <c r="AD56" s="284"/>
      <c r="AE56" s="251" t="str">
        <f t="shared" si="27"/>
        <v/>
      </c>
      <c r="AF56" s="285" t="str">
        <f t="shared" si="28"/>
        <v/>
      </c>
      <c r="AG56" s="288" t="str">
        <f t="shared" si="29"/>
        <v/>
      </c>
      <c r="AH56" s="282"/>
      <c r="AI56" s="283"/>
      <c r="AJ56" s="283"/>
      <c r="AK56" s="284"/>
      <c r="AL56" s="284"/>
      <c r="AM56" s="284"/>
      <c r="AN56" s="251" t="str">
        <f t="shared" si="30"/>
        <v/>
      </c>
      <c r="AO56" s="287" t="str">
        <f t="shared" si="31"/>
        <v/>
      </c>
      <c r="AP56" s="282"/>
      <c r="AQ56" s="283"/>
      <c r="AR56" s="283"/>
      <c r="AS56" s="284"/>
      <c r="AT56" s="284"/>
      <c r="AU56" s="284"/>
      <c r="AV56" s="251" t="str">
        <f t="shared" si="32"/>
        <v/>
      </c>
      <c r="AW56" s="285" t="str">
        <f t="shared" si="33"/>
        <v/>
      </c>
      <c r="AX56" s="288" t="str">
        <f t="shared" si="34"/>
        <v/>
      </c>
      <c r="AY56" s="282"/>
      <c r="AZ56" s="283"/>
      <c r="BA56" s="283"/>
      <c r="BB56" s="284"/>
      <c r="BC56" s="284"/>
      <c r="BD56" s="284"/>
      <c r="BE56" s="251" t="str">
        <f t="shared" si="35"/>
        <v/>
      </c>
      <c r="BF56" s="289" t="str">
        <f t="shared" si="36"/>
        <v/>
      </c>
      <c r="BG56" s="282"/>
      <c r="BH56" s="283"/>
      <c r="BI56" s="283"/>
      <c r="BJ56" s="284"/>
      <c r="BK56" s="284"/>
      <c r="BL56" s="284"/>
      <c r="BM56" s="251" t="str">
        <f t="shared" si="37"/>
        <v/>
      </c>
      <c r="BN56" s="289" t="str">
        <f t="shared" si="38"/>
        <v/>
      </c>
      <c r="BO56" s="336" t="str">
        <f>'Patrak B'!AU104</f>
        <v/>
      </c>
      <c r="BP56" s="362" t="str">
        <f t="shared" si="39"/>
        <v/>
      </c>
      <c r="BQ56" s="362" t="str">
        <f t="shared" si="40"/>
        <v/>
      </c>
      <c r="BR56" s="368" t="str">
        <f t="shared" si="41"/>
        <v/>
      </c>
      <c r="BS56" s="364" t="str">
        <f t="shared" si="21"/>
        <v/>
      </c>
    </row>
    <row r="57" spans="1:71" s="169" customFormat="1" ht="20.399999999999999" customHeight="1" x14ac:dyDescent="0.3">
      <c r="A57" s="276" t="str">
        <f>'Student Data'!A56</f>
        <v/>
      </c>
      <c r="B57" s="277" t="str">
        <f>IF('Student Data'!B56="","",'Student Data'!B56)</f>
        <v/>
      </c>
      <c r="C57" s="278" t="str">
        <f>IF('Student Data'!C56="","",'Student Data'!C56)</f>
        <v/>
      </c>
      <c r="D57" s="279" t="str">
        <f>IF('Student Data'!D56="","",'Student Data'!D56)</f>
        <v/>
      </c>
      <c r="E57" s="280">
        <f>'Student Data'!E56</f>
        <v>0</v>
      </c>
      <c r="F57" s="280">
        <f>'Student Data'!F56</f>
        <v>0</v>
      </c>
      <c r="G57" s="281" t="str">
        <f>IF('Student Data'!G56="","",'Student Data'!G56)</f>
        <v/>
      </c>
      <c r="H57" s="282"/>
      <c r="I57" s="283"/>
      <c r="J57" s="283"/>
      <c r="K57" s="284"/>
      <c r="L57" s="284"/>
      <c r="M57" s="284"/>
      <c r="N57" s="251" t="str">
        <f t="shared" si="22"/>
        <v/>
      </c>
      <c r="O57" s="285" t="str">
        <f t="shared" si="23"/>
        <v/>
      </c>
      <c r="P57" s="286" t="str">
        <f t="shared" si="24"/>
        <v/>
      </c>
      <c r="Q57" s="282"/>
      <c r="R57" s="283"/>
      <c r="S57" s="283"/>
      <c r="T57" s="284"/>
      <c r="U57" s="284"/>
      <c r="V57" s="284"/>
      <c r="W57" s="251" t="str">
        <f t="shared" si="25"/>
        <v/>
      </c>
      <c r="X57" s="287" t="str">
        <f t="shared" si="26"/>
        <v/>
      </c>
      <c r="Y57" s="282"/>
      <c r="Z57" s="283"/>
      <c r="AA57" s="283"/>
      <c r="AB57" s="284"/>
      <c r="AC57" s="284"/>
      <c r="AD57" s="284"/>
      <c r="AE57" s="251" t="str">
        <f t="shared" si="27"/>
        <v/>
      </c>
      <c r="AF57" s="285" t="str">
        <f t="shared" si="28"/>
        <v/>
      </c>
      <c r="AG57" s="288" t="str">
        <f t="shared" si="29"/>
        <v/>
      </c>
      <c r="AH57" s="282"/>
      <c r="AI57" s="283"/>
      <c r="AJ57" s="283"/>
      <c r="AK57" s="284"/>
      <c r="AL57" s="284"/>
      <c r="AM57" s="284"/>
      <c r="AN57" s="251" t="str">
        <f t="shared" si="30"/>
        <v/>
      </c>
      <c r="AO57" s="287" t="str">
        <f t="shared" si="31"/>
        <v/>
      </c>
      <c r="AP57" s="282"/>
      <c r="AQ57" s="283"/>
      <c r="AR57" s="283"/>
      <c r="AS57" s="284"/>
      <c r="AT57" s="284"/>
      <c r="AU57" s="284"/>
      <c r="AV57" s="251" t="str">
        <f t="shared" si="32"/>
        <v/>
      </c>
      <c r="AW57" s="285" t="str">
        <f t="shared" si="33"/>
        <v/>
      </c>
      <c r="AX57" s="288" t="str">
        <f t="shared" si="34"/>
        <v/>
      </c>
      <c r="AY57" s="282"/>
      <c r="AZ57" s="283"/>
      <c r="BA57" s="283"/>
      <c r="BB57" s="284"/>
      <c r="BC57" s="284"/>
      <c r="BD57" s="284"/>
      <c r="BE57" s="251" t="str">
        <f t="shared" si="35"/>
        <v/>
      </c>
      <c r="BF57" s="289" t="str">
        <f t="shared" si="36"/>
        <v/>
      </c>
      <c r="BG57" s="282"/>
      <c r="BH57" s="283"/>
      <c r="BI57" s="283"/>
      <c r="BJ57" s="284"/>
      <c r="BK57" s="284"/>
      <c r="BL57" s="284"/>
      <c r="BM57" s="251" t="str">
        <f t="shared" si="37"/>
        <v/>
      </c>
      <c r="BN57" s="289" t="str">
        <f t="shared" si="38"/>
        <v/>
      </c>
      <c r="BO57" s="336" t="str">
        <f>'Patrak B'!AU106</f>
        <v/>
      </c>
      <c r="BP57" s="362" t="str">
        <f t="shared" si="39"/>
        <v/>
      </c>
      <c r="BQ57" s="362" t="str">
        <f t="shared" si="40"/>
        <v/>
      </c>
      <c r="BR57" s="368" t="str">
        <f t="shared" si="41"/>
        <v/>
      </c>
      <c r="BS57" s="364" t="str">
        <f t="shared" si="21"/>
        <v/>
      </c>
    </row>
    <row r="58" spans="1:71" s="169" customFormat="1" ht="20.399999999999999" customHeight="1" x14ac:dyDescent="0.3">
      <c r="A58" s="276" t="str">
        <f>'Student Data'!A57</f>
        <v/>
      </c>
      <c r="B58" s="277" t="str">
        <f>IF('Student Data'!B57="","",'Student Data'!B57)</f>
        <v/>
      </c>
      <c r="C58" s="278" t="str">
        <f>IF('Student Data'!C57="","",'Student Data'!C57)</f>
        <v/>
      </c>
      <c r="D58" s="279" t="str">
        <f>IF('Student Data'!D57="","",'Student Data'!D57)</f>
        <v/>
      </c>
      <c r="E58" s="280">
        <f>'Student Data'!E57</f>
        <v>0</v>
      </c>
      <c r="F58" s="280">
        <f>'Student Data'!F57</f>
        <v>0</v>
      </c>
      <c r="G58" s="281" t="str">
        <f>IF('Student Data'!G57="","",'Student Data'!G57)</f>
        <v/>
      </c>
      <c r="H58" s="282"/>
      <c r="I58" s="283"/>
      <c r="J58" s="283"/>
      <c r="K58" s="284"/>
      <c r="L58" s="284"/>
      <c r="M58" s="284"/>
      <c r="N58" s="251" t="str">
        <f t="shared" si="22"/>
        <v/>
      </c>
      <c r="O58" s="285" t="str">
        <f t="shared" si="23"/>
        <v/>
      </c>
      <c r="P58" s="286" t="str">
        <f t="shared" si="24"/>
        <v/>
      </c>
      <c r="Q58" s="282"/>
      <c r="R58" s="283"/>
      <c r="S58" s="283"/>
      <c r="T58" s="284"/>
      <c r="U58" s="284"/>
      <c r="V58" s="284"/>
      <c r="W58" s="251" t="str">
        <f t="shared" si="25"/>
        <v/>
      </c>
      <c r="X58" s="287" t="str">
        <f t="shared" si="26"/>
        <v/>
      </c>
      <c r="Y58" s="282"/>
      <c r="Z58" s="283"/>
      <c r="AA58" s="283"/>
      <c r="AB58" s="284"/>
      <c r="AC58" s="284"/>
      <c r="AD58" s="284"/>
      <c r="AE58" s="251" t="str">
        <f t="shared" si="27"/>
        <v/>
      </c>
      <c r="AF58" s="285" t="str">
        <f t="shared" si="28"/>
        <v/>
      </c>
      <c r="AG58" s="288" t="str">
        <f t="shared" si="29"/>
        <v/>
      </c>
      <c r="AH58" s="282"/>
      <c r="AI58" s="283"/>
      <c r="AJ58" s="283"/>
      <c r="AK58" s="284"/>
      <c r="AL58" s="284"/>
      <c r="AM58" s="284"/>
      <c r="AN58" s="251" t="str">
        <f t="shared" si="30"/>
        <v/>
      </c>
      <c r="AO58" s="287" t="str">
        <f t="shared" si="31"/>
        <v/>
      </c>
      <c r="AP58" s="282"/>
      <c r="AQ58" s="283"/>
      <c r="AR58" s="283"/>
      <c r="AS58" s="284"/>
      <c r="AT58" s="284"/>
      <c r="AU58" s="284"/>
      <c r="AV58" s="251" t="str">
        <f t="shared" si="32"/>
        <v/>
      </c>
      <c r="AW58" s="285" t="str">
        <f t="shared" si="33"/>
        <v/>
      </c>
      <c r="AX58" s="288" t="str">
        <f t="shared" si="34"/>
        <v/>
      </c>
      <c r="AY58" s="282"/>
      <c r="AZ58" s="283"/>
      <c r="BA58" s="283"/>
      <c r="BB58" s="284"/>
      <c r="BC58" s="284"/>
      <c r="BD58" s="284"/>
      <c r="BE58" s="251" t="str">
        <f t="shared" si="35"/>
        <v/>
      </c>
      <c r="BF58" s="289" t="str">
        <f t="shared" si="36"/>
        <v/>
      </c>
      <c r="BG58" s="282"/>
      <c r="BH58" s="283"/>
      <c r="BI58" s="283"/>
      <c r="BJ58" s="284"/>
      <c r="BK58" s="284"/>
      <c r="BL58" s="284"/>
      <c r="BM58" s="251" t="str">
        <f t="shared" si="37"/>
        <v/>
      </c>
      <c r="BN58" s="289" t="str">
        <f t="shared" si="38"/>
        <v/>
      </c>
      <c r="BO58" s="336" t="str">
        <f>'Patrak B'!AU108</f>
        <v/>
      </c>
      <c r="BP58" s="362" t="str">
        <f t="shared" si="39"/>
        <v/>
      </c>
      <c r="BQ58" s="362" t="str">
        <f t="shared" si="40"/>
        <v/>
      </c>
      <c r="BR58" s="368" t="str">
        <f t="shared" si="41"/>
        <v/>
      </c>
      <c r="BS58" s="364" t="str">
        <f t="shared" si="21"/>
        <v/>
      </c>
    </row>
    <row r="59" spans="1:71" s="169" customFormat="1" ht="20.399999999999999" customHeight="1" x14ac:dyDescent="0.3">
      <c r="A59" s="276" t="str">
        <f>'Student Data'!A58</f>
        <v/>
      </c>
      <c r="B59" s="277" t="str">
        <f>IF('Student Data'!B58="","",'Student Data'!B58)</f>
        <v/>
      </c>
      <c r="C59" s="278" t="str">
        <f>IF('Student Data'!C58="","",'Student Data'!C58)</f>
        <v/>
      </c>
      <c r="D59" s="279" t="str">
        <f>IF('Student Data'!D58="","",'Student Data'!D58)</f>
        <v/>
      </c>
      <c r="E59" s="280">
        <f>'Student Data'!E58</f>
        <v>0</v>
      </c>
      <c r="F59" s="280">
        <f>'Student Data'!F58</f>
        <v>0</v>
      </c>
      <c r="G59" s="281" t="str">
        <f>IF('Student Data'!G58="","",'Student Data'!G58)</f>
        <v/>
      </c>
      <c r="H59" s="282"/>
      <c r="I59" s="283"/>
      <c r="J59" s="283"/>
      <c r="K59" s="284"/>
      <c r="L59" s="284"/>
      <c r="M59" s="284"/>
      <c r="N59" s="251" t="str">
        <f t="shared" si="22"/>
        <v/>
      </c>
      <c r="O59" s="285" t="str">
        <f t="shared" si="23"/>
        <v/>
      </c>
      <c r="P59" s="286" t="str">
        <f t="shared" si="24"/>
        <v/>
      </c>
      <c r="Q59" s="282"/>
      <c r="R59" s="283"/>
      <c r="S59" s="283"/>
      <c r="T59" s="284"/>
      <c r="U59" s="284"/>
      <c r="V59" s="284"/>
      <c r="W59" s="251" t="str">
        <f t="shared" si="25"/>
        <v/>
      </c>
      <c r="X59" s="287" t="str">
        <f t="shared" si="26"/>
        <v/>
      </c>
      <c r="Y59" s="282"/>
      <c r="Z59" s="283"/>
      <c r="AA59" s="283"/>
      <c r="AB59" s="284"/>
      <c r="AC59" s="284"/>
      <c r="AD59" s="284"/>
      <c r="AE59" s="251" t="str">
        <f t="shared" si="27"/>
        <v/>
      </c>
      <c r="AF59" s="285" t="str">
        <f t="shared" si="28"/>
        <v/>
      </c>
      <c r="AG59" s="288" t="str">
        <f t="shared" si="29"/>
        <v/>
      </c>
      <c r="AH59" s="282"/>
      <c r="AI59" s="283"/>
      <c r="AJ59" s="283"/>
      <c r="AK59" s="284"/>
      <c r="AL59" s="284"/>
      <c r="AM59" s="284"/>
      <c r="AN59" s="251" t="str">
        <f t="shared" si="30"/>
        <v/>
      </c>
      <c r="AO59" s="287" t="str">
        <f t="shared" si="31"/>
        <v/>
      </c>
      <c r="AP59" s="282"/>
      <c r="AQ59" s="283"/>
      <c r="AR59" s="283"/>
      <c r="AS59" s="284"/>
      <c r="AT59" s="284"/>
      <c r="AU59" s="284"/>
      <c r="AV59" s="251" t="str">
        <f t="shared" si="32"/>
        <v/>
      </c>
      <c r="AW59" s="285" t="str">
        <f t="shared" si="33"/>
        <v/>
      </c>
      <c r="AX59" s="288" t="str">
        <f t="shared" si="34"/>
        <v/>
      </c>
      <c r="AY59" s="282"/>
      <c r="AZ59" s="283"/>
      <c r="BA59" s="283"/>
      <c r="BB59" s="284"/>
      <c r="BC59" s="284"/>
      <c r="BD59" s="284"/>
      <c r="BE59" s="251" t="str">
        <f t="shared" si="35"/>
        <v/>
      </c>
      <c r="BF59" s="289" t="str">
        <f t="shared" si="36"/>
        <v/>
      </c>
      <c r="BG59" s="282"/>
      <c r="BH59" s="283"/>
      <c r="BI59" s="283"/>
      <c r="BJ59" s="284"/>
      <c r="BK59" s="284"/>
      <c r="BL59" s="284"/>
      <c r="BM59" s="251" t="str">
        <f t="shared" si="37"/>
        <v/>
      </c>
      <c r="BN59" s="289" t="str">
        <f t="shared" si="38"/>
        <v/>
      </c>
      <c r="BO59" s="336" t="str">
        <f>'Patrak B'!AU110</f>
        <v/>
      </c>
      <c r="BP59" s="362" t="str">
        <f t="shared" si="39"/>
        <v/>
      </c>
      <c r="BQ59" s="362" t="str">
        <f t="shared" si="40"/>
        <v/>
      </c>
      <c r="BR59" s="368" t="str">
        <f t="shared" si="41"/>
        <v/>
      </c>
      <c r="BS59" s="364" t="str">
        <f t="shared" si="21"/>
        <v/>
      </c>
    </row>
    <row r="60" spans="1:71" s="169" customFormat="1" ht="20.399999999999999" customHeight="1" x14ac:dyDescent="0.3">
      <c r="A60" s="276" t="str">
        <f>'Student Data'!A59</f>
        <v/>
      </c>
      <c r="B60" s="277" t="str">
        <f>IF('Student Data'!B59="","",'Student Data'!B59)</f>
        <v/>
      </c>
      <c r="C60" s="278" t="str">
        <f>IF('Student Data'!C59="","",'Student Data'!C59)</f>
        <v/>
      </c>
      <c r="D60" s="279" t="str">
        <f>IF('Student Data'!D59="","",'Student Data'!D59)</f>
        <v/>
      </c>
      <c r="E60" s="280">
        <f>'Student Data'!E59</f>
        <v>0</v>
      </c>
      <c r="F60" s="280">
        <f>'Student Data'!F59</f>
        <v>0</v>
      </c>
      <c r="G60" s="281" t="str">
        <f>IF('Student Data'!G59="","",'Student Data'!G59)</f>
        <v/>
      </c>
      <c r="H60" s="282"/>
      <c r="I60" s="283"/>
      <c r="J60" s="283"/>
      <c r="K60" s="284"/>
      <c r="L60" s="284"/>
      <c r="M60" s="284"/>
      <c r="N60" s="251" t="str">
        <f t="shared" si="22"/>
        <v/>
      </c>
      <c r="O60" s="285" t="str">
        <f t="shared" si="23"/>
        <v/>
      </c>
      <c r="P60" s="286" t="str">
        <f t="shared" si="24"/>
        <v/>
      </c>
      <c r="Q60" s="282"/>
      <c r="R60" s="283"/>
      <c r="S60" s="283"/>
      <c r="T60" s="284"/>
      <c r="U60" s="284"/>
      <c r="V60" s="284"/>
      <c r="W60" s="251" t="str">
        <f t="shared" si="25"/>
        <v/>
      </c>
      <c r="X60" s="287" t="str">
        <f t="shared" si="26"/>
        <v/>
      </c>
      <c r="Y60" s="282"/>
      <c r="Z60" s="283"/>
      <c r="AA60" s="283"/>
      <c r="AB60" s="284"/>
      <c r="AC60" s="284"/>
      <c r="AD60" s="284"/>
      <c r="AE60" s="251" t="str">
        <f t="shared" si="27"/>
        <v/>
      </c>
      <c r="AF60" s="285" t="str">
        <f t="shared" si="28"/>
        <v/>
      </c>
      <c r="AG60" s="288" t="str">
        <f t="shared" si="29"/>
        <v/>
      </c>
      <c r="AH60" s="282"/>
      <c r="AI60" s="283"/>
      <c r="AJ60" s="283"/>
      <c r="AK60" s="284"/>
      <c r="AL60" s="284"/>
      <c r="AM60" s="284"/>
      <c r="AN60" s="251" t="str">
        <f t="shared" si="30"/>
        <v/>
      </c>
      <c r="AO60" s="287" t="str">
        <f t="shared" si="31"/>
        <v/>
      </c>
      <c r="AP60" s="282"/>
      <c r="AQ60" s="283"/>
      <c r="AR60" s="283"/>
      <c r="AS60" s="284"/>
      <c r="AT60" s="284"/>
      <c r="AU60" s="284"/>
      <c r="AV60" s="251" t="str">
        <f t="shared" si="32"/>
        <v/>
      </c>
      <c r="AW60" s="285" t="str">
        <f t="shared" si="33"/>
        <v/>
      </c>
      <c r="AX60" s="288" t="str">
        <f t="shared" si="34"/>
        <v/>
      </c>
      <c r="AY60" s="282"/>
      <c r="AZ60" s="283"/>
      <c r="BA60" s="283"/>
      <c r="BB60" s="284"/>
      <c r="BC60" s="284"/>
      <c r="BD60" s="284"/>
      <c r="BE60" s="251" t="str">
        <f t="shared" si="35"/>
        <v/>
      </c>
      <c r="BF60" s="289" t="str">
        <f t="shared" si="36"/>
        <v/>
      </c>
      <c r="BG60" s="282"/>
      <c r="BH60" s="283"/>
      <c r="BI60" s="283"/>
      <c r="BJ60" s="284"/>
      <c r="BK60" s="284"/>
      <c r="BL60" s="284"/>
      <c r="BM60" s="251" t="str">
        <f t="shared" si="37"/>
        <v/>
      </c>
      <c r="BN60" s="289" t="str">
        <f t="shared" si="38"/>
        <v/>
      </c>
      <c r="BO60" s="336" t="str">
        <f>'Patrak B'!AU112</f>
        <v/>
      </c>
      <c r="BP60" s="362" t="str">
        <f t="shared" si="39"/>
        <v/>
      </c>
      <c r="BQ60" s="362" t="str">
        <f t="shared" si="40"/>
        <v/>
      </c>
      <c r="BR60" s="368" t="str">
        <f t="shared" si="41"/>
        <v/>
      </c>
      <c r="BS60" s="364" t="str">
        <f t="shared" si="21"/>
        <v/>
      </c>
    </row>
    <row r="61" spans="1:71" s="169" customFormat="1" ht="20.399999999999999" customHeight="1" x14ac:dyDescent="0.3">
      <c r="A61" s="276" t="str">
        <f>'Student Data'!A60</f>
        <v/>
      </c>
      <c r="B61" s="277" t="str">
        <f>IF('Student Data'!B60="","",'Student Data'!B60)</f>
        <v/>
      </c>
      <c r="C61" s="278" t="str">
        <f>IF('Student Data'!C60="","",'Student Data'!C60)</f>
        <v/>
      </c>
      <c r="D61" s="279" t="str">
        <f>IF('Student Data'!D60="","",'Student Data'!D60)</f>
        <v/>
      </c>
      <c r="E61" s="280">
        <f>'Student Data'!E60</f>
        <v>0</v>
      </c>
      <c r="F61" s="280">
        <f>'Student Data'!F60</f>
        <v>0</v>
      </c>
      <c r="G61" s="281" t="str">
        <f>IF('Student Data'!G60="","",'Student Data'!G60)</f>
        <v/>
      </c>
      <c r="H61" s="282"/>
      <c r="I61" s="283"/>
      <c r="J61" s="283"/>
      <c r="K61" s="284"/>
      <c r="L61" s="284"/>
      <c r="M61" s="284"/>
      <c r="N61" s="251" t="str">
        <f t="shared" si="22"/>
        <v/>
      </c>
      <c r="O61" s="285" t="str">
        <f t="shared" si="23"/>
        <v/>
      </c>
      <c r="P61" s="286" t="str">
        <f t="shared" si="24"/>
        <v/>
      </c>
      <c r="Q61" s="282"/>
      <c r="R61" s="283"/>
      <c r="S61" s="283"/>
      <c r="T61" s="284"/>
      <c r="U61" s="284"/>
      <c r="V61" s="284"/>
      <c r="W61" s="251" t="str">
        <f t="shared" si="25"/>
        <v/>
      </c>
      <c r="X61" s="287" t="str">
        <f t="shared" si="26"/>
        <v/>
      </c>
      <c r="Y61" s="282"/>
      <c r="Z61" s="283"/>
      <c r="AA61" s="283"/>
      <c r="AB61" s="284"/>
      <c r="AC61" s="284"/>
      <c r="AD61" s="284"/>
      <c r="AE61" s="251" t="str">
        <f t="shared" si="27"/>
        <v/>
      </c>
      <c r="AF61" s="285" t="str">
        <f t="shared" si="28"/>
        <v/>
      </c>
      <c r="AG61" s="288" t="str">
        <f t="shared" si="29"/>
        <v/>
      </c>
      <c r="AH61" s="282"/>
      <c r="AI61" s="283"/>
      <c r="AJ61" s="283"/>
      <c r="AK61" s="284"/>
      <c r="AL61" s="284"/>
      <c r="AM61" s="284"/>
      <c r="AN61" s="251" t="str">
        <f t="shared" si="30"/>
        <v/>
      </c>
      <c r="AO61" s="287" t="str">
        <f t="shared" si="31"/>
        <v/>
      </c>
      <c r="AP61" s="282"/>
      <c r="AQ61" s="283"/>
      <c r="AR61" s="283"/>
      <c r="AS61" s="284"/>
      <c r="AT61" s="284"/>
      <c r="AU61" s="284"/>
      <c r="AV61" s="251" t="str">
        <f t="shared" si="32"/>
        <v/>
      </c>
      <c r="AW61" s="285" t="str">
        <f t="shared" si="33"/>
        <v/>
      </c>
      <c r="AX61" s="288" t="str">
        <f t="shared" si="34"/>
        <v/>
      </c>
      <c r="AY61" s="282"/>
      <c r="AZ61" s="283"/>
      <c r="BA61" s="283"/>
      <c r="BB61" s="284"/>
      <c r="BC61" s="284"/>
      <c r="BD61" s="284"/>
      <c r="BE61" s="251" t="str">
        <f t="shared" si="35"/>
        <v/>
      </c>
      <c r="BF61" s="289" t="str">
        <f t="shared" si="36"/>
        <v/>
      </c>
      <c r="BG61" s="282"/>
      <c r="BH61" s="283"/>
      <c r="BI61" s="283"/>
      <c r="BJ61" s="284"/>
      <c r="BK61" s="284"/>
      <c r="BL61" s="284"/>
      <c r="BM61" s="251" t="str">
        <f t="shared" si="37"/>
        <v/>
      </c>
      <c r="BN61" s="289" t="str">
        <f t="shared" si="38"/>
        <v/>
      </c>
      <c r="BO61" s="336" t="str">
        <f>'Patrak B'!AU114</f>
        <v/>
      </c>
      <c r="BP61" s="362" t="str">
        <f t="shared" si="39"/>
        <v/>
      </c>
      <c r="BQ61" s="362" t="str">
        <f t="shared" si="40"/>
        <v/>
      </c>
      <c r="BR61" s="368" t="str">
        <f t="shared" si="41"/>
        <v/>
      </c>
      <c r="BS61" s="364" t="str">
        <f t="shared" si="21"/>
        <v/>
      </c>
    </row>
    <row r="62" spans="1:71" s="169" customFormat="1" ht="20.399999999999999" customHeight="1" x14ac:dyDescent="0.3">
      <c r="A62" s="276" t="str">
        <f>'Student Data'!A61</f>
        <v/>
      </c>
      <c r="B62" s="277" t="str">
        <f>IF('Student Data'!B61="","",'Student Data'!B61)</f>
        <v/>
      </c>
      <c r="C62" s="278" t="str">
        <f>IF('Student Data'!C61="","",'Student Data'!C61)</f>
        <v/>
      </c>
      <c r="D62" s="279" t="str">
        <f>IF('Student Data'!D61="","",'Student Data'!D61)</f>
        <v/>
      </c>
      <c r="E62" s="280">
        <f>'Student Data'!E61</f>
        <v>0</v>
      </c>
      <c r="F62" s="280">
        <f>'Student Data'!F61</f>
        <v>0</v>
      </c>
      <c r="G62" s="281" t="str">
        <f>IF('Student Data'!G61="","",'Student Data'!G61)</f>
        <v/>
      </c>
      <c r="H62" s="282"/>
      <c r="I62" s="283"/>
      <c r="J62" s="283"/>
      <c r="K62" s="284"/>
      <c r="L62" s="284"/>
      <c r="M62" s="284"/>
      <c r="N62" s="251" t="str">
        <f t="shared" si="22"/>
        <v/>
      </c>
      <c r="O62" s="285" t="str">
        <f t="shared" si="23"/>
        <v/>
      </c>
      <c r="P62" s="286" t="str">
        <f t="shared" si="24"/>
        <v/>
      </c>
      <c r="Q62" s="282"/>
      <c r="R62" s="283"/>
      <c r="S62" s="283"/>
      <c r="T62" s="284"/>
      <c r="U62" s="284"/>
      <c r="V62" s="284"/>
      <c r="W62" s="251" t="str">
        <f t="shared" si="25"/>
        <v/>
      </c>
      <c r="X62" s="287" t="str">
        <f t="shared" si="26"/>
        <v/>
      </c>
      <c r="Y62" s="282"/>
      <c r="Z62" s="283"/>
      <c r="AA62" s="283"/>
      <c r="AB62" s="284"/>
      <c r="AC62" s="284"/>
      <c r="AD62" s="284"/>
      <c r="AE62" s="251" t="str">
        <f t="shared" si="27"/>
        <v/>
      </c>
      <c r="AF62" s="285" t="str">
        <f t="shared" si="28"/>
        <v/>
      </c>
      <c r="AG62" s="288" t="str">
        <f t="shared" si="29"/>
        <v/>
      </c>
      <c r="AH62" s="282"/>
      <c r="AI62" s="283"/>
      <c r="AJ62" s="283"/>
      <c r="AK62" s="284"/>
      <c r="AL62" s="284"/>
      <c r="AM62" s="284"/>
      <c r="AN62" s="251" t="str">
        <f t="shared" si="30"/>
        <v/>
      </c>
      <c r="AO62" s="287" t="str">
        <f t="shared" si="31"/>
        <v/>
      </c>
      <c r="AP62" s="282"/>
      <c r="AQ62" s="283"/>
      <c r="AR62" s="283"/>
      <c r="AS62" s="284"/>
      <c r="AT62" s="284"/>
      <c r="AU62" s="284"/>
      <c r="AV62" s="251" t="str">
        <f t="shared" si="32"/>
        <v/>
      </c>
      <c r="AW62" s="285" t="str">
        <f t="shared" si="33"/>
        <v/>
      </c>
      <c r="AX62" s="288" t="str">
        <f t="shared" si="34"/>
        <v/>
      </c>
      <c r="AY62" s="282"/>
      <c r="AZ62" s="283"/>
      <c r="BA62" s="283"/>
      <c r="BB62" s="284"/>
      <c r="BC62" s="284"/>
      <c r="BD62" s="284"/>
      <c r="BE62" s="251" t="str">
        <f t="shared" si="35"/>
        <v/>
      </c>
      <c r="BF62" s="289" t="str">
        <f t="shared" si="36"/>
        <v/>
      </c>
      <c r="BG62" s="282"/>
      <c r="BH62" s="283"/>
      <c r="BI62" s="283"/>
      <c r="BJ62" s="284"/>
      <c r="BK62" s="284"/>
      <c r="BL62" s="284"/>
      <c r="BM62" s="251" t="str">
        <f t="shared" si="37"/>
        <v/>
      </c>
      <c r="BN62" s="289" t="str">
        <f t="shared" si="38"/>
        <v/>
      </c>
      <c r="BO62" s="336" t="str">
        <f>'Patrak B'!AU116</f>
        <v/>
      </c>
      <c r="BP62" s="362" t="str">
        <f t="shared" si="39"/>
        <v/>
      </c>
      <c r="BQ62" s="362" t="str">
        <f t="shared" si="40"/>
        <v/>
      </c>
      <c r="BR62" s="368" t="str">
        <f t="shared" si="41"/>
        <v/>
      </c>
      <c r="BS62" s="364" t="str">
        <f t="shared" si="21"/>
        <v/>
      </c>
    </row>
    <row r="63" spans="1:71" s="169" customFormat="1" ht="20.399999999999999" customHeight="1" x14ac:dyDescent="0.3">
      <c r="A63" s="276" t="str">
        <f>'Student Data'!A62</f>
        <v/>
      </c>
      <c r="B63" s="277" t="str">
        <f>IF('Student Data'!B62="","",'Student Data'!B62)</f>
        <v/>
      </c>
      <c r="C63" s="278" t="str">
        <f>IF('Student Data'!C62="","",'Student Data'!C62)</f>
        <v/>
      </c>
      <c r="D63" s="279" t="str">
        <f>IF('Student Data'!D62="","",'Student Data'!D62)</f>
        <v/>
      </c>
      <c r="E63" s="280">
        <f>'Student Data'!E62</f>
        <v>0</v>
      </c>
      <c r="F63" s="280">
        <f>'Student Data'!F62</f>
        <v>0</v>
      </c>
      <c r="G63" s="281" t="str">
        <f>IF('Student Data'!G62="","",'Student Data'!G62)</f>
        <v/>
      </c>
      <c r="H63" s="282"/>
      <c r="I63" s="283"/>
      <c r="J63" s="283"/>
      <c r="K63" s="284"/>
      <c r="L63" s="284"/>
      <c r="M63" s="284"/>
      <c r="N63" s="251" t="str">
        <f t="shared" ref="N63:N72" si="42">IF((AND(H63="",I63="",J63="",K63="",L63="",M63="")),"",SUM(H63:M63))</f>
        <v/>
      </c>
      <c r="O63" s="285" t="str">
        <f t="shared" ref="O63:O72" si="43">IF(N63="","",IF(N63&gt;159,"A",IF(N63&gt;129,"B",IF(N63&gt;99,"C",IF(N63&gt;69,"D",IF(N63&lt;70,"E",))))))</f>
        <v/>
      </c>
      <c r="P63" s="286" t="str">
        <f t="shared" ref="P63:P72" si="44">A63</f>
        <v/>
      </c>
      <c r="Q63" s="282"/>
      <c r="R63" s="283"/>
      <c r="S63" s="283"/>
      <c r="T63" s="284"/>
      <c r="U63" s="284"/>
      <c r="V63" s="284"/>
      <c r="W63" s="251" t="str">
        <f t="shared" ref="W63:W72" si="45">IF((AND(Q63="",R63="",S63="",T63="",U63="",V63="")),"",SUM(Q63:V63))</f>
        <v/>
      </c>
      <c r="X63" s="287" t="str">
        <f t="shared" ref="X63:X72" si="46">IF(W63="","",IF(W63&gt;159,"A",IF(W63&gt;129,"B",IF(W63&gt;99,"C",IF(W63&gt;69,"D",IF(W63&lt;70,"E",))))))</f>
        <v/>
      </c>
      <c r="Y63" s="282"/>
      <c r="Z63" s="283"/>
      <c r="AA63" s="283"/>
      <c r="AB63" s="284"/>
      <c r="AC63" s="284"/>
      <c r="AD63" s="284"/>
      <c r="AE63" s="251" t="str">
        <f t="shared" ref="AE63:AE72" si="47">IF((AND(Y63="",Z63="",AA63="",AB63="",AC63="",AD63="")),"",SUM(Y63:AD63))</f>
        <v/>
      </c>
      <c r="AF63" s="285" t="str">
        <f t="shared" ref="AF63:AF72" si="48">IF(AE63="","",IF(AE63&gt;159,"A",IF(AE63&gt;129,"B",IF(AE63&gt;99,"C",IF(AE63&gt;69,"D",IF(AE63&lt;70,"E",))))))</f>
        <v/>
      </c>
      <c r="AG63" s="288" t="str">
        <f t="shared" ref="AG63:AG72" si="49">A63</f>
        <v/>
      </c>
      <c r="AH63" s="282"/>
      <c r="AI63" s="283"/>
      <c r="AJ63" s="283"/>
      <c r="AK63" s="284"/>
      <c r="AL63" s="284"/>
      <c r="AM63" s="284"/>
      <c r="AN63" s="251" t="str">
        <f t="shared" ref="AN63:AN72" si="50">IF((AND(AH63="",AI63="",AJ63="",AK63="",AL63="",AM63="")),"",SUM(AH63:AM63))</f>
        <v/>
      </c>
      <c r="AO63" s="287" t="str">
        <f t="shared" ref="AO63:AO72" si="51">IF(AN63="","",IF(AN63&gt;159,"A",IF(AN63&gt;129,"B",IF(AN63&gt;99,"C",IF(AN63&gt;69,"D",IF(AN63&lt;70,"E",))))))</f>
        <v/>
      </c>
      <c r="AP63" s="282"/>
      <c r="AQ63" s="283"/>
      <c r="AR63" s="283"/>
      <c r="AS63" s="284"/>
      <c r="AT63" s="284"/>
      <c r="AU63" s="284"/>
      <c r="AV63" s="251" t="str">
        <f t="shared" ref="AV63:AV72" si="52">IF((AND(AP63="",AQ63="",AR63="",AS63="",AT63="",AU63="")),"",SUM(AP63:AU63))</f>
        <v/>
      </c>
      <c r="AW63" s="285" t="str">
        <f t="shared" ref="AW63:AW72" si="53">IF(AV63="","",IF(AV63&gt;159,"A",IF(AV63&gt;129,"B",IF(AV63&gt;99,"C",IF(AV63&gt;69,"D",IF(AV63&lt;70,"E",))))))</f>
        <v/>
      </c>
      <c r="AX63" s="288" t="str">
        <f t="shared" ref="AX63:AX72" si="54">A63</f>
        <v/>
      </c>
      <c r="AY63" s="282"/>
      <c r="AZ63" s="283"/>
      <c r="BA63" s="283"/>
      <c r="BB63" s="284"/>
      <c r="BC63" s="284"/>
      <c r="BD63" s="284"/>
      <c r="BE63" s="251" t="str">
        <f t="shared" ref="BE63:BE72" si="55">IF((AND(AY63="",AZ63="",BA63="",BB63="",BC63="",BD63="")),"",SUM(AY63:BD63))</f>
        <v/>
      </c>
      <c r="BF63" s="289" t="str">
        <f t="shared" ref="BF63:BF72" si="56">IF(BE63="","",IF(BE63&gt;159,"A",IF(BE63&gt;129,"B",IF(BE63&gt;99,"C",IF(BE63&gt;69,"D",IF(BE63&lt;70,"E",))))))</f>
        <v/>
      </c>
      <c r="BG63" s="282"/>
      <c r="BH63" s="283"/>
      <c r="BI63" s="283"/>
      <c r="BJ63" s="284"/>
      <c r="BK63" s="284"/>
      <c r="BL63" s="284"/>
      <c r="BM63" s="251" t="str">
        <f t="shared" ref="BM63:BM72" si="57">IF((AND(BG63="",BH63="",BI63="",BJ63="",BK63="",BL63="")),"",SUM(BG63:BL63))</f>
        <v/>
      </c>
      <c r="BN63" s="289" t="str">
        <f t="shared" ref="BN63:BN72" si="58">IF(BM63="","",IF(BM63&gt;159,"A",IF(BM63&gt;129,"B",IF(BM63&gt;99,"C",IF(BM63&gt;69,"D",IF(BM63&lt;70,"E",))))))</f>
        <v/>
      </c>
      <c r="BO63" s="336" t="str">
        <f>'Patrak B'!AU118</f>
        <v/>
      </c>
      <c r="BP63" s="362" t="str">
        <f t="shared" ref="BP63:BP72" si="59">IF(BO63="","",IF(BO63&gt;319,"A",IF(BO63&gt;259,"B",IF(BO63&gt;199,"C",IF(BO63&gt;139,"D",IF(BO63&lt;140,"E",))))))</f>
        <v/>
      </c>
      <c r="BQ63" s="362" t="str">
        <f t="shared" ref="BQ63:BQ72" si="60">IF(AND(N63="",W63="",AE63="",AN63="",AV63="",BE63="",BM63="",BO63=""),"",SUM(N63,W63,AE63,AN63,AV63,BE63,BM63,BO63))</f>
        <v/>
      </c>
      <c r="BR63" s="368" t="str">
        <f t="shared" ref="BR63:BR72" si="61">IF(BQ63="","",IF(BQ63&gt;1439,"A",IF(BQ63&gt;1169,"B",IF(BQ63&gt;899,"C",IF(BQ63&gt;629,"D",IF(BQ63&lt;630,"E",))))))</f>
        <v/>
      </c>
      <c r="BS63" s="364" t="str">
        <f t="shared" si="21"/>
        <v/>
      </c>
    </row>
    <row r="64" spans="1:71" s="169" customFormat="1" ht="20.399999999999999" customHeight="1" x14ac:dyDescent="0.3">
      <c r="A64" s="276" t="str">
        <f>'Student Data'!A63</f>
        <v/>
      </c>
      <c r="B64" s="277" t="str">
        <f>IF('Student Data'!B63="","",'Student Data'!B63)</f>
        <v/>
      </c>
      <c r="C64" s="278" t="str">
        <f>IF('Student Data'!C63="","",'Student Data'!C63)</f>
        <v/>
      </c>
      <c r="D64" s="279" t="str">
        <f>IF('Student Data'!D63="","",'Student Data'!D63)</f>
        <v/>
      </c>
      <c r="E64" s="280">
        <f>'Student Data'!E63</f>
        <v>0</v>
      </c>
      <c r="F64" s="280">
        <f>'Student Data'!F63</f>
        <v>0</v>
      </c>
      <c r="G64" s="281" t="str">
        <f>IF('Student Data'!G63="","",'Student Data'!G63)</f>
        <v/>
      </c>
      <c r="H64" s="282"/>
      <c r="I64" s="283"/>
      <c r="J64" s="283"/>
      <c r="K64" s="284"/>
      <c r="L64" s="284"/>
      <c r="M64" s="284"/>
      <c r="N64" s="251" t="str">
        <f t="shared" si="42"/>
        <v/>
      </c>
      <c r="O64" s="285" t="str">
        <f t="shared" si="43"/>
        <v/>
      </c>
      <c r="P64" s="286" t="str">
        <f t="shared" si="44"/>
        <v/>
      </c>
      <c r="Q64" s="282"/>
      <c r="R64" s="283"/>
      <c r="S64" s="283"/>
      <c r="T64" s="284"/>
      <c r="U64" s="284"/>
      <c r="V64" s="284"/>
      <c r="W64" s="251" t="str">
        <f t="shared" si="45"/>
        <v/>
      </c>
      <c r="X64" s="287" t="str">
        <f t="shared" si="46"/>
        <v/>
      </c>
      <c r="Y64" s="282"/>
      <c r="Z64" s="283"/>
      <c r="AA64" s="283"/>
      <c r="AB64" s="284"/>
      <c r="AC64" s="284"/>
      <c r="AD64" s="284"/>
      <c r="AE64" s="251" t="str">
        <f t="shared" si="47"/>
        <v/>
      </c>
      <c r="AF64" s="285" t="str">
        <f t="shared" si="48"/>
        <v/>
      </c>
      <c r="AG64" s="288" t="str">
        <f t="shared" si="49"/>
        <v/>
      </c>
      <c r="AH64" s="282"/>
      <c r="AI64" s="283"/>
      <c r="AJ64" s="283"/>
      <c r="AK64" s="284"/>
      <c r="AL64" s="284"/>
      <c r="AM64" s="284"/>
      <c r="AN64" s="251" t="str">
        <f t="shared" si="50"/>
        <v/>
      </c>
      <c r="AO64" s="287" t="str">
        <f t="shared" si="51"/>
        <v/>
      </c>
      <c r="AP64" s="282"/>
      <c r="AQ64" s="283"/>
      <c r="AR64" s="283"/>
      <c r="AS64" s="284"/>
      <c r="AT64" s="284"/>
      <c r="AU64" s="284"/>
      <c r="AV64" s="251" t="str">
        <f t="shared" si="52"/>
        <v/>
      </c>
      <c r="AW64" s="285" t="str">
        <f t="shared" si="53"/>
        <v/>
      </c>
      <c r="AX64" s="288" t="str">
        <f t="shared" si="54"/>
        <v/>
      </c>
      <c r="AY64" s="282"/>
      <c r="AZ64" s="283"/>
      <c r="BA64" s="283"/>
      <c r="BB64" s="284"/>
      <c r="BC64" s="284"/>
      <c r="BD64" s="284"/>
      <c r="BE64" s="251" t="str">
        <f t="shared" si="55"/>
        <v/>
      </c>
      <c r="BF64" s="289" t="str">
        <f t="shared" si="56"/>
        <v/>
      </c>
      <c r="BG64" s="282"/>
      <c r="BH64" s="283"/>
      <c r="BI64" s="283"/>
      <c r="BJ64" s="284"/>
      <c r="BK64" s="284"/>
      <c r="BL64" s="284"/>
      <c r="BM64" s="251" t="str">
        <f t="shared" si="57"/>
        <v/>
      </c>
      <c r="BN64" s="289" t="str">
        <f t="shared" si="58"/>
        <v/>
      </c>
      <c r="BO64" s="336" t="str">
        <f>'Patrak B'!AU120</f>
        <v/>
      </c>
      <c r="BP64" s="362" t="str">
        <f t="shared" si="59"/>
        <v/>
      </c>
      <c r="BQ64" s="362" t="str">
        <f t="shared" si="60"/>
        <v/>
      </c>
      <c r="BR64" s="368" t="str">
        <f t="shared" si="61"/>
        <v/>
      </c>
      <c r="BS64" s="364" t="str">
        <f t="shared" si="21"/>
        <v/>
      </c>
    </row>
    <row r="65" spans="1:71" s="169" customFormat="1" ht="20.399999999999999" customHeight="1" x14ac:dyDescent="0.3">
      <c r="A65" s="276" t="str">
        <f>'Student Data'!A64</f>
        <v/>
      </c>
      <c r="B65" s="277" t="str">
        <f>IF('Student Data'!B64="","",'Student Data'!B64)</f>
        <v/>
      </c>
      <c r="C65" s="278" t="str">
        <f>IF('Student Data'!C64="","",'Student Data'!C64)</f>
        <v/>
      </c>
      <c r="D65" s="279" t="str">
        <f>IF('Student Data'!D64="","",'Student Data'!D64)</f>
        <v/>
      </c>
      <c r="E65" s="280">
        <f>'Student Data'!E64</f>
        <v>0</v>
      </c>
      <c r="F65" s="280">
        <f>'Student Data'!F64</f>
        <v>0</v>
      </c>
      <c r="G65" s="281" t="str">
        <f>IF('Student Data'!G64="","",'Student Data'!G64)</f>
        <v/>
      </c>
      <c r="H65" s="282"/>
      <c r="I65" s="283"/>
      <c r="J65" s="283"/>
      <c r="K65" s="284"/>
      <c r="L65" s="284"/>
      <c r="M65" s="284"/>
      <c r="N65" s="251" t="str">
        <f t="shared" si="42"/>
        <v/>
      </c>
      <c r="O65" s="285" t="str">
        <f t="shared" si="43"/>
        <v/>
      </c>
      <c r="P65" s="286" t="str">
        <f t="shared" si="44"/>
        <v/>
      </c>
      <c r="Q65" s="282"/>
      <c r="R65" s="283"/>
      <c r="S65" s="283"/>
      <c r="T65" s="284"/>
      <c r="U65" s="284"/>
      <c r="V65" s="284"/>
      <c r="W65" s="251" t="str">
        <f t="shared" si="45"/>
        <v/>
      </c>
      <c r="X65" s="287" t="str">
        <f t="shared" si="46"/>
        <v/>
      </c>
      <c r="Y65" s="282"/>
      <c r="Z65" s="283"/>
      <c r="AA65" s="283"/>
      <c r="AB65" s="284"/>
      <c r="AC65" s="284"/>
      <c r="AD65" s="284"/>
      <c r="AE65" s="251" t="str">
        <f t="shared" si="47"/>
        <v/>
      </c>
      <c r="AF65" s="285" t="str">
        <f t="shared" si="48"/>
        <v/>
      </c>
      <c r="AG65" s="288" t="str">
        <f t="shared" si="49"/>
        <v/>
      </c>
      <c r="AH65" s="282"/>
      <c r="AI65" s="283"/>
      <c r="AJ65" s="283"/>
      <c r="AK65" s="284"/>
      <c r="AL65" s="284"/>
      <c r="AM65" s="284"/>
      <c r="AN65" s="251" t="str">
        <f t="shared" si="50"/>
        <v/>
      </c>
      <c r="AO65" s="287" t="str">
        <f t="shared" si="51"/>
        <v/>
      </c>
      <c r="AP65" s="282"/>
      <c r="AQ65" s="283"/>
      <c r="AR65" s="283"/>
      <c r="AS65" s="284"/>
      <c r="AT65" s="284"/>
      <c r="AU65" s="284"/>
      <c r="AV65" s="251" t="str">
        <f t="shared" si="52"/>
        <v/>
      </c>
      <c r="AW65" s="285" t="str">
        <f t="shared" si="53"/>
        <v/>
      </c>
      <c r="AX65" s="288" t="str">
        <f t="shared" si="54"/>
        <v/>
      </c>
      <c r="AY65" s="282"/>
      <c r="AZ65" s="283"/>
      <c r="BA65" s="283"/>
      <c r="BB65" s="284"/>
      <c r="BC65" s="284"/>
      <c r="BD65" s="284"/>
      <c r="BE65" s="251" t="str">
        <f t="shared" si="55"/>
        <v/>
      </c>
      <c r="BF65" s="289" t="str">
        <f t="shared" si="56"/>
        <v/>
      </c>
      <c r="BG65" s="282"/>
      <c r="BH65" s="283"/>
      <c r="BI65" s="283"/>
      <c r="BJ65" s="284"/>
      <c r="BK65" s="284"/>
      <c r="BL65" s="284"/>
      <c r="BM65" s="251" t="str">
        <f t="shared" si="57"/>
        <v/>
      </c>
      <c r="BN65" s="289" t="str">
        <f t="shared" si="58"/>
        <v/>
      </c>
      <c r="BO65" s="336" t="str">
        <f>'Patrak B'!AU122</f>
        <v/>
      </c>
      <c r="BP65" s="362" t="str">
        <f t="shared" si="59"/>
        <v/>
      </c>
      <c r="BQ65" s="362" t="str">
        <f t="shared" si="60"/>
        <v/>
      </c>
      <c r="BR65" s="368" t="str">
        <f t="shared" si="61"/>
        <v/>
      </c>
      <c r="BS65" s="364" t="str">
        <f t="shared" si="21"/>
        <v/>
      </c>
    </row>
    <row r="66" spans="1:71" s="169" customFormat="1" ht="20.399999999999999" customHeight="1" x14ac:dyDescent="0.3">
      <c r="A66" s="276" t="str">
        <f>'Student Data'!A65</f>
        <v/>
      </c>
      <c r="B66" s="277" t="str">
        <f>IF('Student Data'!B65="","",'Student Data'!B65)</f>
        <v/>
      </c>
      <c r="C66" s="278" t="str">
        <f>IF('Student Data'!C65="","",'Student Data'!C65)</f>
        <v/>
      </c>
      <c r="D66" s="279" t="str">
        <f>IF('Student Data'!D65="","",'Student Data'!D65)</f>
        <v/>
      </c>
      <c r="E66" s="280">
        <f>'Student Data'!E65</f>
        <v>0</v>
      </c>
      <c r="F66" s="280">
        <f>'Student Data'!F65</f>
        <v>0</v>
      </c>
      <c r="G66" s="281" t="str">
        <f>IF('Student Data'!G65="","",'Student Data'!G65)</f>
        <v/>
      </c>
      <c r="H66" s="282"/>
      <c r="I66" s="283"/>
      <c r="J66" s="283"/>
      <c r="K66" s="284"/>
      <c r="L66" s="284"/>
      <c r="M66" s="284"/>
      <c r="N66" s="251" t="str">
        <f t="shared" si="42"/>
        <v/>
      </c>
      <c r="O66" s="285" t="str">
        <f t="shared" si="43"/>
        <v/>
      </c>
      <c r="P66" s="286" t="str">
        <f t="shared" si="44"/>
        <v/>
      </c>
      <c r="Q66" s="282"/>
      <c r="R66" s="283"/>
      <c r="S66" s="283"/>
      <c r="T66" s="284"/>
      <c r="U66" s="284"/>
      <c r="V66" s="284"/>
      <c r="W66" s="251" t="str">
        <f t="shared" si="45"/>
        <v/>
      </c>
      <c r="X66" s="287" t="str">
        <f t="shared" si="46"/>
        <v/>
      </c>
      <c r="Y66" s="282"/>
      <c r="Z66" s="283"/>
      <c r="AA66" s="283"/>
      <c r="AB66" s="284"/>
      <c r="AC66" s="284"/>
      <c r="AD66" s="284"/>
      <c r="AE66" s="251" t="str">
        <f t="shared" si="47"/>
        <v/>
      </c>
      <c r="AF66" s="285" t="str">
        <f t="shared" si="48"/>
        <v/>
      </c>
      <c r="AG66" s="288" t="str">
        <f t="shared" si="49"/>
        <v/>
      </c>
      <c r="AH66" s="282"/>
      <c r="AI66" s="283"/>
      <c r="AJ66" s="283"/>
      <c r="AK66" s="284"/>
      <c r="AL66" s="284"/>
      <c r="AM66" s="284"/>
      <c r="AN66" s="251" t="str">
        <f t="shared" si="50"/>
        <v/>
      </c>
      <c r="AO66" s="287" t="str">
        <f t="shared" si="51"/>
        <v/>
      </c>
      <c r="AP66" s="282"/>
      <c r="AQ66" s="283"/>
      <c r="AR66" s="283"/>
      <c r="AS66" s="284"/>
      <c r="AT66" s="284"/>
      <c r="AU66" s="284"/>
      <c r="AV66" s="251" t="str">
        <f t="shared" si="52"/>
        <v/>
      </c>
      <c r="AW66" s="285" t="str">
        <f t="shared" si="53"/>
        <v/>
      </c>
      <c r="AX66" s="288" t="str">
        <f t="shared" si="54"/>
        <v/>
      </c>
      <c r="AY66" s="282"/>
      <c r="AZ66" s="283"/>
      <c r="BA66" s="283"/>
      <c r="BB66" s="284"/>
      <c r="BC66" s="284"/>
      <c r="BD66" s="284"/>
      <c r="BE66" s="251" t="str">
        <f t="shared" si="55"/>
        <v/>
      </c>
      <c r="BF66" s="289" t="str">
        <f t="shared" si="56"/>
        <v/>
      </c>
      <c r="BG66" s="282"/>
      <c r="BH66" s="283"/>
      <c r="BI66" s="283"/>
      <c r="BJ66" s="284"/>
      <c r="BK66" s="284"/>
      <c r="BL66" s="284"/>
      <c r="BM66" s="251" t="str">
        <f t="shared" si="57"/>
        <v/>
      </c>
      <c r="BN66" s="289" t="str">
        <f t="shared" si="58"/>
        <v/>
      </c>
      <c r="BO66" s="336" t="str">
        <f>'Patrak B'!AU124</f>
        <v/>
      </c>
      <c r="BP66" s="362" t="str">
        <f t="shared" si="59"/>
        <v/>
      </c>
      <c r="BQ66" s="362" t="str">
        <f t="shared" si="60"/>
        <v/>
      </c>
      <c r="BR66" s="368" t="str">
        <f t="shared" si="61"/>
        <v/>
      </c>
      <c r="BS66" s="364" t="str">
        <f t="shared" si="21"/>
        <v/>
      </c>
    </row>
    <row r="67" spans="1:71" s="169" customFormat="1" ht="20.399999999999999" customHeight="1" x14ac:dyDescent="0.3">
      <c r="A67" s="276" t="str">
        <f>'Student Data'!A66</f>
        <v/>
      </c>
      <c r="B67" s="277" t="str">
        <f>IF('Student Data'!B66="","",'Student Data'!B66)</f>
        <v/>
      </c>
      <c r="C67" s="278" t="str">
        <f>IF('Student Data'!C66="","",'Student Data'!C66)</f>
        <v/>
      </c>
      <c r="D67" s="279" t="str">
        <f>IF('Student Data'!D66="","",'Student Data'!D66)</f>
        <v/>
      </c>
      <c r="E67" s="280">
        <f>'Student Data'!E66</f>
        <v>0</v>
      </c>
      <c r="F67" s="280">
        <f>'Student Data'!F66</f>
        <v>0</v>
      </c>
      <c r="G67" s="281" t="str">
        <f>IF('Student Data'!G66="","",'Student Data'!G66)</f>
        <v/>
      </c>
      <c r="H67" s="282"/>
      <c r="I67" s="283"/>
      <c r="J67" s="283"/>
      <c r="K67" s="284"/>
      <c r="L67" s="284"/>
      <c r="M67" s="284"/>
      <c r="N67" s="251" t="str">
        <f t="shared" si="42"/>
        <v/>
      </c>
      <c r="O67" s="285" t="str">
        <f t="shared" si="43"/>
        <v/>
      </c>
      <c r="P67" s="286" t="str">
        <f t="shared" si="44"/>
        <v/>
      </c>
      <c r="Q67" s="282"/>
      <c r="R67" s="283"/>
      <c r="S67" s="283"/>
      <c r="T67" s="284"/>
      <c r="U67" s="284"/>
      <c r="V67" s="284"/>
      <c r="W67" s="251" t="str">
        <f t="shared" si="45"/>
        <v/>
      </c>
      <c r="X67" s="287" t="str">
        <f t="shared" si="46"/>
        <v/>
      </c>
      <c r="Y67" s="282"/>
      <c r="Z67" s="283"/>
      <c r="AA67" s="283"/>
      <c r="AB67" s="284"/>
      <c r="AC67" s="284"/>
      <c r="AD67" s="284"/>
      <c r="AE67" s="251" t="str">
        <f t="shared" si="47"/>
        <v/>
      </c>
      <c r="AF67" s="285" t="str">
        <f t="shared" si="48"/>
        <v/>
      </c>
      <c r="AG67" s="288" t="str">
        <f t="shared" si="49"/>
        <v/>
      </c>
      <c r="AH67" s="282"/>
      <c r="AI67" s="283"/>
      <c r="AJ67" s="283"/>
      <c r="AK67" s="284"/>
      <c r="AL67" s="284"/>
      <c r="AM67" s="284"/>
      <c r="AN67" s="251" t="str">
        <f t="shared" si="50"/>
        <v/>
      </c>
      <c r="AO67" s="287" t="str">
        <f t="shared" si="51"/>
        <v/>
      </c>
      <c r="AP67" s="282"/>
      <c r="AQ67" s="283"/>
      <c r="AR67" s="283"/>
      <c r="AS67" s="284"/>
      <c r="AT67" s="284"/>
      <c r="AU67" s="284"/>
      <c r="AV67" s="251" t="str">
        <f t="shared" si="52"/>
        <v/>
      </c>
      <c r="AW67" s="285" t="str">
        <f t="shared" si="53"/>
        <v/>
      </c>
      <c r="AX67" s="288" t="str">
        <f t="shared" si="54"/>
        <v/>
      </c>
      <c r="AY67" s="282"/>
      <c r="AZ67" s="283"/>
      <c r="BA67" s="283"/>
      <c r="BB67" s="284"/>
      <c r="BC67" s="284"/>
      <c r="BD67" s="284"/>
      <c r="BE67" s="251" t="str">
        <f t="shared" si="55"/>
        <v/>
      </c>
      <c r="BF67" s="289" t="str">
        <f t="shared" si="56"/>
        <v/>
      </c>
      <c r="BG67" s="282"/>
      <c r="BH67" s="283"/>
      <c r="BI67" s="283"/>
      <c r="BJ67" s="284"/>
      <c r="BK67" s="284"/>
      <c r="BL67" s="284"/>
      <c r="BM67" s="251" t="str">
        <f t="shared" si="57"/>
        <v/>
      </c>
      <c r="BN67" s="289" t="str">
        <f t="shared" si="58"/>
        <v/>
      </c>
      <c r="BO67" s="336" t="str">
        <f>'Patrak B'!AU126</f>
        <v/>
      </c>
      <c r="BP67" s="362" t="str">
        <f t="shared" si="59"/>
        <v/>
      </c>
      <c r="BQ67" s="362" t="str">
        <f t="shared" si="60"/>
        <v/>
      </c>
      <c r="BR67" s="368" t="str">
        <f t="shared" si="61"/>
        <v/>
      </c>
      <c r="BS67" s="364" t="str">
        <f t="shared" si="21"/>
        <v/>
      </c>
    </row>
    <row r="68" spans="1:71" s="169" customFormat="1" ht="20.399999999999999" customHeight="1" x14ac:dyDescent="0.3">
      <c r="A68" s="276" t="str">
        <f>'Student Data'!A67</f>
        <v/>
      </c>
      <c r="B68" s="277" t="str">
        <f>IF('Student Data'!B67="","",'Student Data'!B67)</f>
        <v/>
      </c>
      <c r="C68" s="278" t="str">
        <f>IF('Student Data'!C67="","",'Student Data'!C67)</f>
        <v/>
      </c>
      <c r="D68" s="279" t="str">
        <f>IF('Student Data'!D67="","",'Student Data'!D67)</f>
        <v/>
      </c>
      <c r="E68" s="280">
        <f>'Student Data'!E67</f>
        <v>0</v>
      </c>
      <c r="F68" s="280">
        <f>'Student Data'!F67</f>
        <v>0</v>
      </c>
      <c r="G68" s="281" t="str">
        <f>IF('Student Data'!G67="","",'Student Data'!G67)</f>
        <v/>
      </c>
      <c r="H68" s="282"/>
      <c r="I68" s="283"/>
      <c r="J68" s="283"/>
      <c r="K68" s="284"/>
      <c r="L68" s="284"/>
      <c r="M68" s="284"/>
      <c r="N68" s="251" t="str">
        <f t="shared" si="42"/>
        <v/>
      </c>
      <c r="O68" s="285" t="str">
        <f t="shared" si="43"/>
        <v/>
      </c>
      <c r="P68" s="286" t="str">
        <f t="shared" si="44"/>
        <v/>
      </c>
      <c r="Q68" s="282"/>
      <c r="R68" s="283"/>
      <c r="S68" s="283"/>
      <c r="T68" s="284"/>
      <c r="U68" s="284"/>
      <c r="V68" s="284"/>
      <c r="W68" s="251" t="str">
        <f t="shared" si="45"/>
        <v/>
      </c>
      <c r="X68" s="287" t="str">
        <f t="shared" si="46"/>
        <v/>
      </c>
      <c r="Y68" s="282"/>
      <c r="Z68" s="283"/>
      <c r="AA68" s="283"/>
      <c r="AB68" s="284"/>
      <c r="AC68" s="284"/>
      <c r="AD68" s="284"/>
      <c r="AE68" s="251" t="str">
        <f t="shared" si="47"/>
        <v/>
      </c>
      <c r="AF68" s="285" t="str">
        <f t="shared" si="48"/>
        <v/>
      </c>
      <c r="AG68" s="288" t="str">
        <f t="shared" si="49"/>
        <v/>
      </c>
      <c r="AH68" s="282"/>
      <c r="AI68" s="283"/>
      <c r="AJ68" s="283"/>
      <c r="AK68" s="284"/>
      <c r="AL68" s="284"/>
      <c r="AM68" s="284"/>
      <c r="AN68" s="251" t="str">
        <f t="shared" si="50"/>
        <v/>
      </c>
      <c r="AO68" s="287" t="str">
        <f t="shared" si="51"/>
        <v/>
      </c>
      <c r="AP68" s="282"/>
      <c r="AQ68" s="283"/>
      <c r="AR68" s="283"/>
      <c r="AS68" s="284"/>
      <c r="AT68" s="284"/>
      <c r="AU68" s="284"/>
      <c r="AV68" s="251" t="str">
        <f t="shared" si="52"/>
        <v/>
      </c>
      <c r="AW68" s="285" t="str">
        <f t="shared" si="53"/>
        <v/>
      </c>
      <c r="AX68" s="288" t="str">
        <f t="shared" si="54"/>
        <v/>
      </c>
      <c r="AY68" s="282"/>
      <c r="AZ68" s="283"/>
      <c r="BA68" s="283"/>
      <c r="BB68" s="284"/>
      <c r="BC68" s="284"/>
      <c r="BD68" s="284"/>
      <c r="BE68" s="251" t="str">
        <f t="shared" si="55"/>
        <v/>
      </c>
      <c r="BF68" s="289" t="str">
        <f t="shared" si="56"/>
        <v/>
      </c>
      <c r="BG68" s="282"/>
      <c r="BH68" s="283"/>
      <c r="BI68" s="283"/>
      <c r="BJ68" s="284"/>
      <c r="BK68" s="284"/>
      <c r="BL68" s="284"/>
      <c r="BM68" s="251" t="str">
        <f t="shared" si="57"/>
        <v/>
      </c>
      <c r="BN68" s="289" t="str">
        <f t="shared" si="58"/>
        <v/>
      </c>
      <c r="BO68" s="336" t="str">
        <f>'Patrak B'!AU128</f>
        <v/>
      </c>
      <c r="BP68" s="362" t="str">
        <f t="shared" si="59"/>
        <v/>
      </c>
      <c r="BQ68" s="362" t="str">
        <f t="shared" si="60"/>
        <v/>
      </c>
      <c r="BR68" s="368" t="str">
        <f t="shared" si="61"/>
        <v/>
      </c>
      <c r="BS68" s="364" t="str">
        <f t="shared" si="21"/>
        <v/>
      </c>
    </row>
    <row r="69" spans="1:71" s="162" customFormat="1" ht="20.399999999999999" customHeight="1" x14ac:dyDescent="0.3">
      <c r="A69" s="276" t="str">
        <f>'Student Data'!A68</f>
        <v/>
      </c>
      <c r="B69" s="277" t="str">
        <f>IF('Student Data'!B68="","",'Student Data'!B68)</f>
        <v/>
      </c>
      <c r="C69" s="278" t="str">
        <f>IF('Student Data'!C68="","",'Student Data'!C68)</f>
        <v/>
      </c>
      <c r="D69" s="279" t="str">
        <f>IF('Student Data'!D68="","",'Student Data'!D68)</f>
        <v/>
      </c>
      <c r="E69" s="280">
        <f>'Student Data'!E68</f>
        <v>0</v>
      </c>
      <c r="F69" s="280">
        <f>'Student Data'!F68</f>
        <v>0</v>
      </c>
      <c r="G69" s="281" t="str">
        <f>IF('Student Data'!G68="","",'Student Data'!G68)</f>
        <v/>
      </c>
      <c r="H69" s="282"/>
      <c r="I69" s="283"/>
      <c r="J69" s="283"/>
      <c r="K69" s="284"/>
      <c r="L69" s="284"/>
      <c r="M69" s="284"/>
      <c r="N69" s="251" t="str">
        <f t="shared" si="42"/>
        <v/>
      </c>
      <c r="O69" s="285" t="str">
        <f t="shared" si="43"/>
        <v/>
      </c>
      <c r="P69" s="286" t="str">
        <f t="shared" si="44"/>
        <v/>
      </c>
      <c r="Q69" s="282"/>
      <c r="R69" s="283"/>
      <c r="S69" s="283"/>
      <c r="T69" s="284"/>
      <c r="U69" s="284"/>
      <c r="V69" s="284"/>
      <c r="W69" s="251" t="str">
        <f t="shared" si="45"/>
        <v/>
      </c>
      <c r="X69" s="287" t="str">
        <f t="shared" si="46"/>
        <v/>
      </c>
      <c r="Y69" s="282"/>
      <c r="Z69" s="283"/>
      <c r="AA69" s="283"/>
      <c r="AB69" s="284"/>
      <c r="AC69" s="284"/>
      <c r="AD69" s="284"/>
      <c r="AE69" s="251" t="str">
        <f t="shared" si="47"/>
        <v/>
      </c>
      <c r="AF69" s="285" t="str">
        <f t="shared" si="48"/>
        <v/>
      </c>
      <c r="AG69" s="288" t="str">
        <f t="shared" si="49"/>
        <v/>
      </c>
      <c r="AH69" s="282"/>
      <c r="AI69" s="283"/>
      <c r="AJ69" s="283"/>
      <c r="AK69" s="284"/>
      <c r="AL69" s="284"/>
      <c r="AM69" s="284"/>
      <c r="AN69" s="251" t="str">
        <f t="shared" si="50"/>
        <v/>
      </c>
      <c r="AO69" s="287" t="str">
        <f t="shared" si="51"/>
        <v/>
      </c>
      <c r="AP69" s="282"/>
      <c r="AQ69" s="283"/>
      <c r="AR69" s="283"/>
      <c r="AS69" s="284"/>
      <c r="AT69" s="284"/>
      <c r="AU69" s="284"/>
      <c r="AV69" s="251" t="str">
        <f t="shared" si="52"/>
        <v/>
      </c>
      <c r="AW69" s="285" t="str">
        <f t="shared" si="53"/>
        <v/>
      </c>
      <c r="AX69" s="288" t="str">
        <f t="shared" si="54"/>
        <v/>
      </c>
      <c r="AY69" s="282"/>
      <c r="AZ69" s="283"/>
      <c r="BA69" s="283"/>
      <c r="BB69" s="284"/>
      <c r="BC69" s="284"/>
      <c r="BD69" s="284"/>
      <c r="BE69" s="251" t="str">
        <f t="shared" si="55"/>
        <v/>
      </c>
      <c r="BF69" s="289" t="str">
        <f t="shared" si="56"/>
        <v/>
      </c>
      <c r="BG69" s="282"/>
      <c r="BH69" s="283"/>
      <c r="BI69" s="283"/>
      <c r="BJ69" s="284"/>
      <c r="BK69" s="284"/>
      <c r="BL69" s="284"/>
      <c r="BM69" s="251" t="str">
        <f t="shared" si="57"/>
        <v/>
      </c>
      <c r="BN69" s="289" t="str">
        <f t="shared" si="58"/>
        <v/>
      </c>
      <c r="BO69" s="336" t="str">
        <f>'Patrak B'!AU130</f>
        <v/>
      </c>
      <c r="BP69" s="362" t="str">
        <f t="shared" si="59"/>
        <v/>
      </c>
      <c r="BQ69" s="362" t="str">
        <f t="shared" si="60"/>
        <v/>
      </c>
      <c r="BR69" s="368" t="str">
        <f t="shared" si="61"/>
        <v/>
      </c>
      <c r="BS69" s="364" t="str">
        <f t="shared" si="21"/>
        <v/>
      </c>
    </row>
    <row r="70" spans="1:71" s="162" customFormat="1" ht="20.399999999999999" customHeight="1" x14ac:dyDescent="0.3">
      <c r="A70" s="276" t="str">
        <f>'Student Data'!A69</f>
        <v/>
      </c>
      <c r="B70" s="277" t="str">
        <f>IF('Student Data'!B69="","",'Student Data'!B69)</f>
        <v/>
      </c>
      <c r="C70" s="278" t="str">
        <f>IF('Student Data'!C69="","",'Student Data'!C69)</f>
        <v/>
      </c>
      <c r="D70" s="279" t="str">
        <f>IF('Student Data'!D69="","",'Student Data'!D69)</f>
        <v/>
      </c>
      <c r="E70" s="280">
        <f>'Student Data'!E69</f>
        <v>0</v>
      </c>
      <c r="F70" s="280">
        <f>'Student Data'!F69</f>
        <v>0</v>
      </c>
      <c r="G70" s="281" t="str">
        <f>IF('Student Data'!G69="","",'Student Data'!G69)</f>
        <v/>
      </c>
      <c r="H70" s="282"/>
      <c r="I70" s="283"/>
      <c r="J70" s="283"/>
      <c r="K70" s="284"/>
      <c r="L70" s="284"/>
      <c r="M70" s="284"/>
      <c r="N70" s="251" t="str">
        <f t="shared" si="42"/>
        <v/>
      </c>
      <c r="O70" s="285" t="str">
        <f t="shared" si="43"/>
        <v/>
      </c>
      <c r="P70" s="286" t="str">
        <f t="shared" si="44"/>
        <v/>
      </c>
      <c r="Q70" s="282"/>
      <c r="R70" s="283"/>
      <c r="S70" s="283"/>
      <c r="T70" s="284"/>
      <c r="U70" s="284"/>
      <c r="V70" s="284"/>
      <c r="W70" s="251" t="str">
        <f t="shared" si="45"/>
        <v/>
      </c>
      <c r="X70" s="287" t="str">
        <f t="shared" si="46"/>
        <v/>
      </c>
      <c r="Y70" s="282"/>
      <c r="Z70" s="283"/>
      <c r="AA70" s="283"/>
      <c r="AB70" s="284"/>
      <c r="AC70" s="284"/>
      <c r="AD70" s="284"/>
      <c r="AE70" s="251" t="str">
        <f t="shared" si="47"/>
        <v/>
      </c>
      <c r="AF70" s="285" t="str">
        <f t="shared" si="48"/>
        <v/>
      </c>
      <c r="AG70" s="288" t="str">
        <f t="shared" si="49"/>
        <v/>
      </c>
      <c r="AH70" s="282"/>
      <c r="AI70" s="283"/>
      <c r="AJ70" s="283"/>
      <c r="AK70" s="284"/>
      <c r="AL70" s="284"/>
      <c r="AM70" s="284"/>
      <c r="AN70" s="251" t="str">
        <f t="shared" si="50"/>
        <v/>
      </c>
      <c r="AO70" s="287" t="str">
        <f t="shared" si="51"/>
        <v/>
      </c>
      <c r="AP70" s="282"/>
      <c r="AQ70" s="283"/>
      <c r="AR70" s="283"/>
      <c r="AS70" s="284"/>
      <c r="AT70" s="284"/>
      <c r="AU70" s="284"/>
      <c r="AV70" s="251" t="str">
        <f t="shared" si="52"/>
        <v/>
      </c>
      <c r="AW70" s="285" t="str">
        <f t="shared" si="53"/>
        <v/>
      </c>
      <c r="AX70" s="288" t="str">
        <f t="shared" si="54"/>
        <v/>
      </c>
      <c r="AY70" s="282"/>
      <c r="AZ70" s="283"/>
      <c r="BA70" s="283"/>
      <c r="BB70" s="284"/>
      <c r="BC70" s="284"/>
      <c r="BD70" s="284"/>
      <c r="BE70" s="251" t="str">
        <f t="shared" si="55"/>
        <v/>
      </c>
      <c r="BF70" s="289" t="str">
        <f t="shared" si="56"/>
        <v/>
      </c>
      <c r="BG70" s="282"/>
      <c r="BH70" s="283"/>
      <c r="BI70" s="283"/>
      <c r="BJ70" s="284"/>
      <c r="BK70" s="284"/>
      <c r="BL70" s="284"/>
      <c r="BM70" s="251" t="str">
        <f t="shared" si="57"/>
        <v/>
      </c>
      <c r="BN70" s="289" t="str">
        <f t="shared" si="58"/>
        <v/>
      </c>
      <c r="BO70" s="336" t="str">
        <f>'Patrak B'!AU132</f>
        <v/>
      </c>
      <c r="BP70" s="362" t="str">
        <f t="shared" si="59"/>
        <v/>
      </c>
      <c r="BQ70" s="362" t="str">
        <f t="shared" si="60"/>
        <v/>
      </c>
      <c r="BR70" s="368" t="str">
        <f t="shared" si="61"/>
        <v/>
      </c>
      <c r="BS70" s="364" t="str">
        <f t="shared" si="21"/>
        <v/>
      </c>
    </row>
    <row r="71" spans="1:71" s="162" customFormat="1" ht="20.399999999999999" customHeight="1" x14ac:dyDescent="0.3">
      <c r="A71" s="276" t="str">
        <f>'Student Data'!A70</f>
        <v/>
      </c>
      <c r="B71" s="277" t="str">
        <f>IF('Student Data'!B70="","",'Student Data'!B70)</f>
        <v/>
      </c>
      <c r="C71" s="278" t="str">
        <f>IF('Student Data'!C70="","",'Student Data'!C70)</f>
        <v/>
      </c>
      <c r="D71" s="279" t="str">
        <f>IF('Student Data'!D70="","",'Student Data'!D70)</f>
        <v/>
      </c>
      <c r="E71" s="280">
        <f>'Student Data'!E70</f>
        <v>0</v>
      </c>
      <c r="F71" s="280">
        <f>'Student Data'!F70</f>
        <v>0</v>
      </c>
      <c r="G71" s="281" t="str">
        <f>IF('Student Data'!G70="","",'Student Data'!G70)</f>
        <v/>
      </c>
      <c r="H71" s="282"/>
      <c r="I71" s="283"/>
      <c r="J71" s="283"/>
      <c r="K71" s="284"/>
      <c r="L71" s="284"/>
      <c r="M71" s="284"/>
      <c r="N71" s="251" t="str">
        <f t="shared" si="42"/>
        <v/>
      </c>
      <c r="O71" s="285" t="str">
        <f t="shared" si="43"/>
        <v/>
      </c>
      <c r="P71" s="286" t="str">
        <f t="shared" si="44"/>
        <v/>
      </c>
      <c r="Q71" s="282"/>
      <c r="R71" s="283"/>
      <c r="S71" s="283"/>
      <c r="T71" s="284"/>
      <c r="U71" s="284"/>
      <c r="V71" s="284"/>
      <c r="W71" s="251" t="str">
        <f t="shared" si="45"/>
        <v/>
      </c>
      <c r="X71" s="287" t="str">
        <f t="shared" si="46"/>
        <v/>
      </c>
      <c r="Y71" s="282"/>
      <c r="Z71" s="283"/>
      <c r="AA71" s="283"/>
      <c r="AB71" s="284"/>
      <c r="AC71" s="284"/>
      <c r="AD71" s="284"/>
      <c r="AE71" s="251" t="str">
        <f t="shared" si="47"/>
        <v/>
      </c>
      <c r="AF71" s="285" t="str">
        <f t="shared" si="48"/>
        <v/>
      </c>
      <c r="AG71" s="288" t="str">
        <f t="shared" si="49"/>
        <v/>
      </c>
      <c r="AH71" s="282"/>
      <c r="AI71" s="283"/>
      <c r="AJ71" s="283"/>
      <c r="AK71" s="284"/>
      <c r="AL71" s="284"/>
      <c r="AM71" s="284"/>
      <c r="AN71" s="251" t="str">
        <f t="shared" si="50"/>
        <v/>
      </c>
      <c r="AO71" s="287" t="str">
        <f t="shared" si="51"/>
        <v/>
      </c>
      <c r="AP71" s="282"/>
      <c r="AQ71" s="283"/>
      <c r="AR71" s="283"/>
      <c r="AS71" s="284"/>
      <c r="AT71" s="284"/>
      <c r="AU71" s="284"/>
      <c r="AV71" s="251" t="str">
        <f t="shared" si="52"/>
        <v/>
      </c>
      <c r="AW71" s="285" t="str">
        <f t="shared" si="53"/>
        <v/>
      </c>
      <c r="AX71" s="288" t="str">
        <f t="shared" si="54"/>
        <v/>
      </c>
      <c r="AY71" s="282"/>
      <c r="AZ71" s="283"/>
      <c r="BA71" s="283"/>
      <c r="BB71" s="284"/>
      <c r="BC71" s="284"/>
      <c r="BD71" s="284"/>
      <c r="BE71" s="251" t="str">
        <f t="shared" si="55"/>
        <v/>
      </c>
      <c r="BF71" s="289" t="str">
        <f t="shared" si="56"/>
        <v/>
      </c>
      <c r="BG71" s="282"/>
      <c r="BH71" s="283"/>
      <c r="BI71" s="283"/>
      <c r="BJ71" s="284"/>
      <c r="BK71" s="284"/>
      <c r="BL71" s="284"/>
      <c r="BM71" s="251" t="str">
        <f t="shared" si="57"/>
        <v/>
      </c>
      <c r="BN71" s="289" t="str">
        <f t="shared" si="58"/>
        <v/>
      </c>
      <c r="BO71" s="336" t="str">
        <f>'Patrak B'!AU134</f>
        <v/>
      </c>
      <c r="BP71" s="362" t="str">
        <f t="shared" si="59"/>
        <v/>
      </c>
      <c r="BQ71" s="362" t="str">
        <f t="shared" si="60"/>
        <v/>
      </c>
      <c r="BR71" s="368" t="str">
        <f t="shared" si="61"/>
        <v/>
      </c>
      <c r="BS71" s="364" t="str">
        <f t="shared" si="21"/>
        <v/>
      </c>
    </row>
    <row r="72" spans="1:71" s="162" customFormat="1" ht="20.399999999999999" customHeight="1" x14ac:dyDescent="0.3">
      <c r="A72" s="276" t="str">
        <f>'Student Data'!A71</f>
        <v/>
      </c>
      <c r="B72" s="277" t="str">
        <f>IF('Student Data'!B71="","",'Student Data'!B71)</f>
        <v/>
      </c>
      <c r="C72" s="278" t="str">
        <f>IF('Student Data'!C71="","",'Student Data'!C71)</f>
        <v/>
      </c>
      <c r="D72" s="279" t="str">
        <f>IF('Student Data'!D71="","",'Student Data'!D71)</f>
        <v/>
      </c>
      <c r="E72" s="280">
        <f>'Student Data'!E71</f>
        <v>0</v>
      </c>
      <c r="F72" s="280">
        <f>'Student Data'!F71</f>
        <v>0</v>
      </c>
      <c r="G72" s="281" t="str">
        <f>IF('Student Data'!G71="","",'Student Data'!G71)</f>
        <v/>
      </c>
      <c r="H72" s="282"/>
      <c r="I72" s="283"/>
      <c r="J72" s="283"/>
      <c r="K72" s="284"/>
      <c r="L72" s="284"/>
      <c r="M72" s="284"/>
      <c r="N72" s="251" t="str">
        <f t="shared" si="42"/>
        <v/>
      </c>
      <c r="O72" s="285" t="str">
        <f t="shared" si="43"/>
        <v/>
      </c>
      <c r="P72" s="286" t="str">
        <f t="shared" si="44"/>
        <v/>
      </c>
      <c r="Q72" s="282"/>
      <c r="R72" s="283"/>
      <c r="S72" s="283"/>
      <c r="T72" s="284"/>
      <c r="U72" s="284"/>
      <c r="V72" s="284"/>
      <c r="W72" s="251" t="str">
        <f t="shared" si="45"/>
        <v/>
      </c>
      <c r="X72" s="287" t="str">
        <f t="shared" si="46"/>
        <v/>
      </c>
      <c r="Y72" s="282"/>
      <c r="Z72" s="283"/>
      <c r="AA72" s="283"/>
      <c r="AB72" s="284"/>
      <c r="AC72" s="284"/>
      <c r="AD72" s="284"/>
      <c r="AE72" s="251" t="str">
        <f t="shared" si="47"/>
        <v/>
      </c>
      <c r="AF72" s="285" t="str">
        <f t="shared" si="48"/>
        <v/>
      </c>
      <c r="AG72" s="288" t="str">
        <f t="shared" si="49"/>
        <v/>
      </c>
      <c r="AH72" s="282"/>
      <c r="AI72" s="283"/>
      <c r="AJ72" s="283"/>
      <c r="AK72" s="284"/>
      <c r="AL72" s="284"/>
      <c r="AM72" s="284"/>
      <c r="AN72" s="251" t="str">
        <f t="shared" si="50"/>
        <v/>
      </c>
      <c r="AO72" s="287" t="str">
        <f t="shared" si="51"/>
        <v/>
      </c>
      <c r="AP72" s="282"/>
      <c r="AQ72" s="283"/>
      <c r="AR72" s="283"/>
      <c r="AS72" s="284"/>
      <c r="AT72" s="284"/>
      <c r="AU72" s="284"/>
      <c r="AV72" s="251" t="str">
        <f t="shared" si="52"/>
        <v/>
      </c>
      <c r="AW72" s="285" t="str">
        <f t="shared" si="53"/>
        <v/>
      </c>
      <c r="AX72" s="288" t="str">
        <f t="shared" si="54"/>
        <v/>
      </c>
      <c r="AY72" s="282"/>
      <c r="AZ72" s="283"/>
      <c r="BA72" s="283"/>
      <c r="BB72" s="284"/>
      <c r="BC72" s="284"/>
      <c r="BD72" s="284"/>
      <c r="BE72" s="251" t="str">
        <f t="shared" si="55"/>
        <v/>
      </c>
      <c r="BF72" s="289" t="str">
        <f t="shared" si="56"/>
        <v/>
      </c>
      <c r="BG72" s="282"/>
      <c r="BH72" s="283"/>
      <c r="BI72" s="283"/>
      <c r="BJ72" s="284"/>
      <c r="BK72" s="284"/>
      <c r="BL72" s="284"/>
      <c r="BM72" s="251" t="str">
        <f t="shared" si="57"/>
        <v/>
      </c>
      <c r="BN72" s="289" t="str">
        <f t="shared" si="58"/>
        <v/>
      </c>
      <c r="BO72" s="336" t="str">
        <f>'Patrak B'!AU136</f>
        <v/>
      </c>
      <c r="BP72" s="362" t="str">
        <f t="shared" si="59"/>
        <v/>
      </c>
      <c r="BQ72" s="362" t="str">
        <f t="shared" si="60"/>
        <v/>
      </c>
      <c r="BR72" s="368" t="str">
        <f t="shared" si="61"/>
        <v/>
      </c>
      <c r="BS72" s="364" t="str">
        <f t="shared" si="21"/>
        <v/>
      </c>
    </row>
    <row r="73" spans="1:71" ht="20.399999999999999" customHeight="1" thickBot="1" x14ac:dyDescent="0.35">
      <c r="A73" s="290" t="str">
        <f>'Student Data'!A72</f>
        <v/>
      </c>
      <c r="B73" s="291" t="str">
        <f>IF('Student Data'!B72="","",'Student Data'!B72)</f>
        <v/>
      </c>
      <c r="C73" s="292" t="str">
        <f>IF('Student Data'!C72="","",'Student Data'!C72)</f>
        <v/>
      </c>
      <c r="D73" s="293" t="str">
        <f>IF('Student Data'!D72="","",'Student Data'!D72)</f>
        <v/>
      </c>
      <c r="E73" s="294">
        <f>'Student Data'!E72</f>
        <v>0</v>
      </c>
      <c r="F73" s="294">
        <f>'Student Data'!F72</f>
        <v>0</v>
      </c>
      <c r="G73" s="295" t="str">
        <f>IF('Student Data'!G72="","",'Student Data'!G72)</f>
        <v/>
      </c>
      <c r="H73" s="296"/>
      <c r="I73" s="297"/>
      <c r="J73" s="297"/>
      <c r="K73" s="298"/>
      <c r="L73" s="298"/>
      <c r="M73" s="298"/>
      <c r="N73" s="299" t="str">
        <f t="shared" ref="N73" si="62">IF((AND(H73="",I73="",J73="",K73="",L73="",M73="")),"",SUM(H73:M73))</f>
        <v/>
      </c>
      <c r="O73" s="300" t="str">
        <f t="shared" ref="O73" si="63">IF(N73="","",IF(N73&gt;159,"A",IF(N73&gt;129,"B",IF(N73&gt;99,"C",IF(N73&gt;69,"D",IF(N73&lt;70,"E",))))))</f>
        <v/>
      </c>
      <c r="P73" s="301" t="str">
        <f t="shared" ref="P73" si="64">A73</f>
        <v/>
      </c>
      <c r="Q73" s="296"/>
      <c r="R73" s="297"/>
      <c r="S73" s="297"/>
      <c r="T73" s="298"/>
      <c r="U73" s="298"/>
      <c r="V73" s="298"/>
      <c r="W73" s="299" t="str">
        <f t="shared" ref="W73" si="65">IF((AND(Q73="",R73="",S73="",T73="",U73="",V73="")),"",SUM(Q73:V73))</f>
        <v/>
      </c>
      <c r="X73" s="302" t="str">
        <f t="shared" ref="X73" si="66">IF(W73="","",IF(W73&gt;159,"A",IF(W73&gt;129,"B",IF(W73&gt;99,"C",IF(W73&gt;69,"D",IF(W73&lt;70,"E",))))))</f>
        <v/>
      </c>
      <c r="Y73" s="296"/>
      <c r="Z73" s="297"/>
      <c r="AA73" s="297"/>
      <c r="AB73" s="298"/>
      <c r="AC73" s="298"/>
      <c r="AD73" s="298"/>
      <c r="AE73" s="299" t="str">
        <f t="shared" ref="AE73" si="67">IF((AND(Y73="",Z73="",AA73="",AB73="",AC73="",AD73="")),"",SUM(Y73:AD73))</f>
        <v/>
      </c>
      <c r="AF73" s="300" t="str">
        <f t="shared" ref="AF73" si="68">IF(AE73="","",IF(AE73&gt;159,"A",IF(AE73&gt;129,"B",IF(AE73&gt;99,"C",IF(AE73&gt;69,"D",IF(AE73&lt;70,"E",))))))</f>
        <v/>
      </c>
      <c r="AG73" s="303" t="str">
        <f t="shared" ref="AG73" si="69">A73</f>
        <v/>
      </c>
      <c r="AH73" s="296"/>
      <c r="AI73" s="297"/>
      <c r="AJ73" s="297"/>
      <c r="AK73" s="298"/>
      <c r="AL73" s="298"/>
      <c r="AM73" s="298"/>
      <c r="AN73" s="299" t="str">
        <f t="shared" ref="AN73" si="70">IF((AND(AH73="",AI73="",AJ73="",AK73="",AL73="",AM73="")),"",SUM(AH73:AM73))</f>
        <v/>
      </c>
      <c r="AO73" s="302" t="str">
        <f t="shared" ref="AO73" si="71">IF(AN73="","",IF(AN73&gt;159,"A",IF(AN73&gt;129,"B",IF(AN73&gt;99,"C",IF(AN73&gt;69,"D",IF(AN73&lt;70,"E",))))))</f>
        <v/>
      </c>
      <c r="AP73" s="296"/>
      <c r="AQ73" s="297"/>
      <c r="AR73" s="297"/>
      <c r="AS73" s="298"/>
      <c r="AT73" s="298"/>
      <c r="AU73" s="298"/>
      <c r="AV73" s="299" t="str">
        <f t="shared" ref="AV73" si="72">IF((AND(AP73="",AQ73="",AR73="",AS73="",AT73="",AU73="")),"",SUM(AP73:AU73))</f>
        <v/>
      </c>
      <c r="AW73" s="300" t="str">
        <f t="shared" ref="AW73" si="73">IF(AV73="","",IF(AV73&gt;159,"A",IF(AV73&gt;129,"B",IF(AV73&gt;99,"C",IF(AV73&gt;69,"D",IF(AV73&lt;70,"E",))))))</f>
        <v/>
      </c>
      <c r="AX73" s="303" t="str">
        <f t="shared" ref="AX73" si="74">A73</f>
        <v/>
      </c>
      <c r="AY73" s="296"/>
      <c r="AZ73" s="297"/>
      <c r="BA73" s="297"/>
      <c r="BB73" s="298"/>
      <c r="BC73" s="298"/>
      <c r="BD73" s="298"/>
      <c r="BE73" s="299" t="str">
        <f t="shared" ref="BE73" si="75">IF((AND(AY73="",AZ73="",BA73="",BB73="",BC73="",BD73="")),"",SUM(AY73:BD73))</f>
        <v/>
      </c>
      <c r="BF73" s="304" t="str">
        <f t="shared" ref="BF73" si="76">IF(BE73="","",IF(BE73&gt;159,"A",IF(BE73&gt;129,"B",IF(BE73&gt;99,"C",IF(BE73&gt;69,"D",IF(BE73&lt;70,"E",))))))</f>
        <v/>
      </c>
      <c r="BG73" s="296"/>
      <c r="BH73" s="297"/>
      <c r="BI73" s="297"/>
      <c r="BJ73" s="298"/>
      <c r="BK73" s="298"/>
      <c r="BL73" s="298"/>
      <c r="BM73" s="299" t="str">
        <f t="shared" ref="BM73" si="77">IF((AND(BG73="",BH73="",BI73="",BJ73="",BK73="",BL73="")),"",SUM(BG73:BL73))</f>
        <v/>
      </c>
      <c r="BN73" s="304" t="str">
        <f t="shared" ref="BN73" si="78">IF(BM73="","",IF(BM73&gt;159,"A",IF(BM73&gt;129,"B",IF(BM73&gt;99,"C",IF(BM73&gt;69,"D",IF(BM73&lt;70,"E",))))))</f>
        <v/>
      </c>
      <c r="BO73" s="337" t="str">
        <f>'Patrak B'!AU138</f>
        <v/>
      </c>
      <c r="BP73" s="299" t="str">
        <f>IF(BO73="","",IF(BO73&gt;319,"A",IF(BO73&gt;259,"B",IF(BO73&gt;199,"C",IF(BO73&gt;139,"D",IF(BO73&lt;140,"E",))))))</f>
        <v/>
      </c>
      <c r="BQ73" s="299" t="str">
        <f t="shared" ref="BQ73" si="79">IF(AND(N73="",W73="",AE73="",AN73="",AV73="",BE73="",BM73="",BO73=""),"",SUM(N73,W73,AE73,AN73,AV73,BE73,BM73,BO73))</f>
        <v/>
      </c>
      <c r="BR73" s="370" t="str">
        <f t="shared" ref="BR73" si="80">IF(BQ73="","",IF(BQ73&gt;1439,"A",IF(BQ73&gt;1169,"B",IF(BQ73&gt;899,"C",IF(BQ73&gt;629,"D",IF(BQ73&lt;630,"E",))))))</f>
        <v/>
      </c>
      <c r="BS73" s="365" t="str">
        <f t="shared" si="21"/>
        <v/>
      </c>
    </row>
    <row r="74" spans="1:71" ht="15.6" customHeight="1" x14ac:dyDescent="0.3">
      <c r="A74" s="513" t="str">
        <f>BJ74</f>
        <v>Format by Hitesh Ahjoliya</v>
      </c>
      <c r="B74" s="513"/>
      <c r="BJ74" s="478" t="s">
        <v>173</v>
      </c>
      <c r="BK74" s="478"/>
      <c r="BL74" s="478"/>
      <c r="BM74" s="478"/>
      <c r="BN74" s="478"/>
      <c r="BO74" s="478"/>
      <c r="BP74" s="478"/>
      <c r="BQ74" s="478"/>
      <c r="BR74" s="478"/>
    </row>
    <row r="75" spans="1:71" ht="9" customHeight="1" x14ac:dyDescent="0.3"/>
  </sheetData>
  <sheetProtection password="EB76" sheet="1" objects="1" scenarios="1" formatCells="0" formatColumns="0" formatRows="0"/>
  <customSheetViews>
    <customSheetView guid="{36D6D7AF-C7A1-488E-A59F-76748FA0B979}" showPageBreaks="1" printArea="1" view="pageLayout" topLeftCell="N57">
      <selection activeCell="N71" sqref="N71"/>
      <pageMargins left="0.4" right="0.32" top="0.35" bottom="0.4" header="0.17" footer="0.13"/>
      <pageSetup paperSize="9" orientation="portrait" r:id="rId1"/>
      <headerFooter scaleWithDoc="0">
        <firstFooter>&amp;C&amp;P</firstFooter>
      </headerFooter>
    </customSheetView>
  </customSheetViews>
  <mergeCells count="65">
    <mergeCell ref="BS4:BS7"/>
    <mergeCell ref="D1:R1"/>
    <mergeCell ref="A74:B74"/>
    <mergeCell ref="BO3:BP3"/>
    <mergeCell ref="P5:P7"/>
    <mergeCell ref="AG5:AG7"/>
    <mergeCell ref="AX5:AX7"/>
    <mergeCell ref="L3:M3"/>
    <mergeCell ref="AC3:AD3"/>
    <mergeCell ref="AT3:AU3"/>
    <mergeCell ref="AH3:AN3"/>
    <mergeCell ref="BJ3:BL3"/>
    <mergeCell ref="BE5:BE7"/>
    <mergeCell ref="BF5:BF7"/>
    <mergeCell ref="AS5:AU5"/>
    <mergeCell ref="AV5:AV7"/>
    <mergeCell ref="BP4:BP7"/>
    <mergeCell ref="BO4:BO6"/>
    <mergeCell ref="AY5:BA5"/>
    <mergeCell ref="BB5:BD5"/>
    <mergeCell ref="BG5:BI5"/>
    <mergeCell ref="BJ5:BL5"/>
    <mergeCell ref="BG4:BN4"/>
    <mergeCell ref="G5:G7"/>
    <mergeCell ref="AB5:AD5"/>
    <mergeCell ref="AE5:AE7"/>
    <mergeCell ref="AF5:AF7"/>
    <mergeCell ref="AH5:AJ5"/>
    <mergeCell ref="H5:J5"/>
    <mergeCell ref="O5:O7"/>
    <mergeCell ref="Y5:AA5"/>
    <mergeCell ref="B1:C1"/>
    <mergeCell ref="A5:A7"/>
    <mergeCell ref="B5:B7"/>
    <mergeCell ref="C5:C7"/>
    <mergeCell ref="D5:D7"/>
    <mergeCell ref="A3:B3"/>
    <mergeCell ref="AX3:BE3"/>
    <mergeCell ref="H4:O4"/>
    <mergeCell ref="I3:K3"/>
    <mergeCell ref="Q3:W3"/>
    <mergeCell ref="AY4:BF4"/>
    <mergeCell ref="D3:H3"/>
    <mergeCell ref="X3:Z3"/>
    <mergeCell ref="Q4:X4"/>
    <mergeCell ref="Y4:AF4"/>
    <mergeCell ref="AH4:AO4"/>
    <mergeCell ref="AP4:AW4"/>
    <mergeCell ref="AO3:AQ3"/>
    <mergeCell ref="BJ74:BR74"/>
    <mergeCell ref="K5:M5"/>
    <mergeCell ref="N5:N7"/>
    <mergeCell ref="W5:W7"/>
    <mergeCell ref="X5:X7"/>
    <mergeCell ref="Q5:S5"/>
    <mergeCell ref="T5:V5"/>
    <mergeCell ref="BN5:BN7"/>
    <mergeCell ref="BM5:BM7"/>
    <mergeCell ref="AO5:AO7"/>
    <mergeCell ref="AW5:AW7"/>
    <mergeCell ref="BR4:BR7"/>
    <mergeCell ref="BQ4:BQ6"/>
    <mergeCell ref="AP5:AR5"/>
    <mergeCell ref="AK5:AM5"/>
    <mergeCell ref="AN5:AN7"/>
  </mergeCells>
  <dataValidations count="2">
    <dataValidation type="whole" operator="lessThan" allowBlank="1" showInputMessage="1" showErrorMessage="1" sqref="K9:L73 T9:U73 BJ9:BK73 AB9:AC73 Q9:R73 AK9:AL73 Y9:Z73 AP9:AQ73 AH9:AI73 AY9:AZ73 BB9:BC73 BG9:BH73 AS9:AT73 H9:I73" xr:uid="{00000000-0002-0000-0400-000000000000}">
      <formula1>41</formula1>
    </dataValidation>
    <dataValidation type="whole" operator="lessThan" allowBlank="1" showInputMessage="1" showErrorMessage="1" sqref="M9:M73 V9:V73 BL9:BL73 AD9:AD73 S9:S73 AM9:AM73 AA9:AA73 AR9:AR73 AJ9:AJ73 BA9:BA73 BD9:BD73 BI9:BI73 AU9:AU73 J9:J73" xr:uid="{00000000-0002-0000-0400-000001000000}">
      <formula1>21</formula1>
    </dataValidation>
  </dataValidations>
  <hyperlinks>
    <hyperlink ref="A3" r:id="rId2" xr:uid="{00000000-0004-0000-0400-000000000000}"/>
  </hyperlinks>
  <pageMargins left="0.4" right="0.32" top="0.2" bottom="0.25" header="0.17" footer="0"/>
  <pageSetup paperSize="9" orientation="portrait" blackAndWhite="1" r:id="rId3"/>
  <headerFooter scaleWithDoc="0">
    <oddFooter>&amp;L&amp;P</oddFooter>
    <firstFooter>&amp;C&amp;P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AV205"/>
  <sheetViews>
    <sheetView workbookViewId="0">
      <selection activeCell="B1" sqref="B1:C1"/>
    </sheetView>
  </sheetViews>
  <sheetFormatPr defaultColWidth="0" defaultRowHeight="0" customHeight="1" zeroHeight="1" x14ac:dyDescent="0.3"/>
  <cols>
    <col min="1" max="1" width="4.6640625" style="101" bestFit="1" customWidth="1"/>
    <col min="2" max="2" width="28.6640625" style="102" customWidth="1"/>
    <col min="3" max="3" width="6.88671875" style="17" customWidth="1"/>
    <col min="4" max="4" width="10.33203125" style="17" customWidth="1"/>
    <col min="5" max="5" width="4.33203125" style="17" hidden="1" customWidth="1"/>
    <col min="6" max="6" width="10.33203125" style="17" hidden="1" customWidth="1"/>
    <col min="7" max="9" width="4.33203125" style="17" customWidth="1"/>
    <col min="10" max="10" width="5.109375" style="17" customWidth="1"/>
    <col min="11" max="14" width="4.33203125" style="17" customWidth="1"/>
    <col min="15" max="15" width="5.109375" style="17" customWidth="1"/>
    <col min="16" max="16" width="4.109375" style="17" customWidth="1"/>
    <col min="17" max="17" width="5.44140625" style="101" customWidth="1"/>
    <col min="18" max="20" width="4.44140625" style="17" customWidth="1"/>
    <col min="21" max="22" width="4.33203125" style="17" customWidth="1"/>
    <col min="23" max="25" width="4.44140625" style="17" customWidth="1"/>
    <col min="26" max="27" width="4.33203125" style="17" customWidth="1"/>
    <col min="28" max="30" width="4.5546875" style="17" customWidth="1"/>
    <col min="31" max="32" width="4.33203125" style="17" customWidth="1"/>
    <col min="33" max="35" width="3.88671875" style="17" customWidth="1"/>
    <col min="36" max="37" width="4.33203125" style="17" customWidth="1"/>
    <col min="38" max="38" width="6.6640625" style="101" customWidth="1"/>
    <col min="39" max="41" width="5.88671875" style="17" customWidth="1"/>
    <col min="42" max="42" width="6.109375" style="17" customWidth="1"/>
    <col min="43" max="43" width="6.44140625" style="17" customWidth="1"/>
    <col min="44" max="44" width="7.88671875" style="17" customWidth="1"/>
    <col min="45" max="45" width="5.6640625" style="17" customWidth="1"/>
    <col min="46" max="46" width="7.44140625" style="17" customWidth="1"/>
    <col min="47" max="47" width="4.88671875" style="55" customWidth="1"/>
    <col min="48" max="48" width="3" style="17" customWidth="1"/>
    <col min="49" max="16384" width="8.88671875" style="17" hidden="1"/>
  </cols>
  <sheetData>
    <row r="1" spans="1:47" ht="23.4" customHeight="1" thickBot="1" x14ac:dyDescent="0.35">
      <c r="B1" s="495" t="s">
        <v>151</v>
      </c>
      <c r="C1" s="496"/>
      <c r="G1" s="521" t="s">
        <v>152</v>
      </c>
      <c r="H1" s="521"/>
      <c r="I1" s="521"/>
      <c r="J1" s="521"/>
      <c r="K1" s="521"/>
      <c r="L1" s="521"/>
      <c r="M1" s="521"/>
      <c r="N1" s="521"/>
      <c r="O1" s="521"/>
      <c r="P1" s="521"/>
      <c r="Q1" s="521"/>
      <c r="R1" s="521"/>
      <c r="S1" s="521"/>
      <c r="T1" s="521"/>
      <c r="U1" s="521"/>
      <c r="V1" s="521"/>
      <c r="W1" s="521"/>
      <c r="X1" s="521"/>
      <c r="Y1" s="521"/>
      <c r="Z1" s="521"/>
      <c r="AA1" s="334"/>
      <c r="AL1" s="17"/>
    </row>
    <row r="2" spans="1:47" ht="12.6" customHeight="1" x14ac:dyDescent="0.3"/>
    <row r="3" spans="1:47" s="29" customFormat="1" ht="22.2" customHeight="1" thickBot="1" x14ac:dyDescent="0.35">
      <c r="A3" s="520" t="s">
        <v>155</v>
      </c>
      <c r="B3" s="518"/>
      <c r="C3" s="83"/>
      <c r="D3" s="84" t="s">
        <v>150</v>
      </c>
      <c r="E3" s="84"/>
      <c r="F3" s="84"/>
      <c r="G3" s="492" t="s">
        <v>22</v>
      </c>
      <c r="H3" s="492"/>
      <c r="I3" s="492"/>
      <c r="J3" s="492"/>
      <c r="K3" s="325"/>
      <c r="L3" s="84"/>
      <c r="M3" s="326" t="s">
        <v>246</v>
      </c>
      <c r="N3" s="325">
        <f>'School Data'!B23</f>
        <v>7</v>
      </c>
      <c r="O3" s="325" t="str">
        <f>'School Data'!B24</f>
        <v>-</v>
      </c>
      <c r="P3" s="325"/>
      <c r="Q3" s="327" t="str">
        <f>M3</f>
        <v>ધો -</v>
      </c>
      <c r="R3" s="327">
        <f>N3</f>
        <v>7</v>
      </c>
      <c r="S3" s="350" t="str">
        <f>O3</f>
        <v>-</v>
      </c>
      <c r="T3" s="84"/>
      <c r="U3" s="164"/>
      <c r="V3" s="325"/>
      <c r="W3" s="492" t="str">
        <f>D3</f>
        <v>પત્રક - C</v>
      </c>
      <c r="X3" s="492"/>
      <c r="Y3" s="492"/>
      <c r="Z3" s="492"/>
      <c r="AA3" s="325"/>
      <c r="AB3" s="84"/>
      <c r="AC3" s="84"/>
      <c r="AD3" s="84"/>
      <c r="AE3" s="164"/>
      <c r="AF3" s="325"/>
      <c r="AG3" s="492" t="str">
        <f>G3</f>
        <v xml:space="preserve">પ્રથમ સત્ર </v>
      </c>
      <c r="AH3" s="492"/>
      <c r="AI3" s="492"/>
      <c r="AJ3" s="492"/>
      <c r="AK3" s="325"/>
      <c r="AL3" s="351" t="str">
        <f>Q3</f>
        <v>ધો -</v>
      </c>
      <c r="AM3" s="325">
        <f>R3</f>
        <v>7</v>
      </c>
      <c r="AN3" s="84" t="str">
        <f>S3</f>
        <v>-</v>
      </c>
      <c r="AO3" s="165"/>
      <c r="AP3" s="539" t="s">
        <v>243</v>
      </c>
      <c r="AQ3" s="539"/>
      <c r="AR3" s="539"/>
      <c r="AS3" s="539"/>
      <c r="AT3" s="539"/>
      <c r="AU3" s="539"/>
    </row>
    <row r="4" spans="1:47" s="91" customFormat="1" ht="22.95" customHeight="1" x14ac:dyDescent="0.3">
      <c r="A4" s="85"/>
      <c r="B4" s="86"/>
      <c r="C4" s="87"/>
      <c r="D4" s="88"/>
      <c r="E4" s="352"/>
      <c r="F4" s="352"/>
      <c r="G4" s="522" t="s">
        <v>92</v>
      </c>
      <c r="H4" s="523"/>
      <c r="I4" s="523"/>
      <c r="J4" s="523"/>
      <c r="K4" s="524"/>
      <c r="L4" s="522" t="s">
        <v>73</v>
      </c>
      <c r="M4" s="523"/>
      <c r="N4" s="523"/>
      <c r="O4" s="523"/>
      <c r="P4" s="524"/>
      <c r="Q4" s="90"/>
      <c r="R4" s="493" t="s">
        <v>70</v>
      </c>
      <c r="S4" s="523"/>
      <c r="T4" s="523"/>
      <c r="U4" s="523"/>
      <c r="V4" s="524"/>
      <c r="W4" s="523" t="s">
        <v>71</v>
      </c>
      <c r="X4" s="523"/>
      <c r="Y4" s="523"/>
      <c r="Z4" s="523"/>
      <c r="AA4" s="523"/>
      <c r="AB4" s="522" t="s">
        <v>245</v>
      </c>
      <c r="AC4" s="523"/>
      <c r="AD4" s="523"/>
      <c r="AE4" s="523"/>
      <c r="AF4" s="524"/>
      <c r="AG4" s="522" t="s">
        <v>94</v>
      </c>
      <c r="AH4" s="523"/>
      <c r="AI4" s="523"/>
      <c r="AJ4" s="523"/>
      <c r="AK4" s="524"/>
      <c r="AL4" s="90"/>
      <c r="AM4" s="523" t="s">
        <v>104</v>
      </c>
      <c r="AN4" s="523"/>
      <c r="AO4" s="523"/>
      <c r="AP4" s="523"/>
      <c r="AQ4" s="523"/>
      <c r="AR4" s="533" t="s">
        <v>22</v>
      </c>
      <c r="AS4" s="534"/>
      <c r="AT4" s="534"/>
      <c r="AU4" s="535"/>
    </row>
    <row r="5" spans="1:47" ht="18.600000000000001" customHeight="1" thickBot="1" x14ac:dyDescent="0.35">
      <c r="A5" s="497" t="s">
        <v>33</v>
      </c>
      <c r="B5" s="499" t="s">
        <v>34</v>
      </c>
      <c r="C5" s="501" t="s">
        <v>35</v>
      </c>
      <c r="D5" s="505" t="s">
        <v>36</v>
      </c>
      <c r="E5" s="353"/>
      <c r="F5" s="353"/>
      <c r="G5" s="487" t="s">
        <v>22</v>
      </c>
      <c r="H5" s="479"/>
      <c r="I5" s="479"/>
      <c r="J5" s="479"/>
      <c r="K5" s="519"/>
      <c r="L5" s="527" t="s">
        <v>22</v>
      </c>
      <c r="M5" s="528"/>
      <c r="N5" s="528"/>
      <c r="O5" s="528"/>
      <c r="P5" s="529"/>
      <c r="Q5" s="516" t="s">
        <v>33</v>
      </c>
      <c r="R5" s="531" t="s">
        <v>22</v>
      </c>
      <c r="S5" s="528"/>
      <c r="T5" s="528"/>
      <c r="U5" s="528"/>
      <c r="V5" s="529"/>
      <c r="W5" s="527" t="s">
        <v>22</v>
      </c>
      <c r="X5" s="528"/>
      <c r="Y5" s="528"/>
      <c r="Z5" s="528"/>
      <c r="AA5" s="529"/>
      <c r="AB5" s="527" t="s">
        <v>22</v>
      </c>
      <c r="AC5" s="528"/>
      <c r="AD5" s="528"/>
      <c r="AE5" s="528"/>
      <c r="AF5" s="529"/>
      <c r="AG5" s="527" t="s">
        <v>22</v>
      </c>
      <c r="AH5" s="528"/>
      <c r="AI5" s="528"/>
      <c r="AJ5" s="528"/>
      <c r="AK5" s="529"/>
      <c r="AL5" s="516" t="s">
        <v>33</v>
      </c>
      <c r="AM5" s="528" t="s">
        <v>22</v>
      </c>
      <c r="AN5" s="528"/>
      <c r="AO5" s="528"/>
      <c r="AP5" s="528"/>
      <c r="AQ5" s="528"/>
      <c r="AR5" s="536"/>
      <c r="AS5" s="537"/>
      <c r="AT5" s="537"/>
      <c r="AU5" s="538"/>
    </row>
    <row r="6" spans="1:47" ht="138" customHeight="1" x14ac:dyDescent="0.3">
      <c r="A6" s="497"/>
      <c r="B6" s="499"/>
      <c r="C6" s="501"/>
      <c r="D6" s="505"/>
      <c r="E6" s="353"/>
      <c r="F6" s="353"/>
      <c r="G6" s="346" t="s">
        <v>23</v>
      </c>
      <c r="H6" s="347" t="s">
        <v>24</v>
      </c>
      <c r="I6" s="347" t="s">
        <v>25</v>
      </c>
      <c r="J6" s="469" t="s">
        <v>241</v>
      </c>
      <c r="K6" s="525" t="s">
        <v>28</v>
      </c>
      <c r="L6" s="92" t="s">
        <v>23</v>
      </c>
      <c r="M6" s="93" t="s">
        <v>24</v>
      </c>
      <c r="N6" s="93" t="s">
        <v>25</v>
      </c>
      <c r="O6" s="468" t="s">
        <v>241</v>
      </c>
      <c r="P6" s="530" t="s">
        <v>28</v>
      </c>
      <c r="Q6" s="516"/>
      <c r="R6" s="93" t="s">
        <v>23</v>
      </c>
      <c r="S6" s="93" t="s">
        <v>24</v>
      </c>
      <c r="T6" s="93" t="s">
        <v>25</v>
      </c>
      <c r="U6" s="468" t="s">
        <v>241</v>
      </c>
      <c r="V6" s="482" t="s">
        <v>28</v>
      </c>
      <c r="W6" s="148" t="s">
        <v>23</v>
      </c>
      <c r="X6" s="93" t="s">
        <v>24</v>
      </c>
      <c r="Y6" s="93" t="s">
        <v>25</v>
      </c>
      <c r="Z6" s="468" t="s">
        <v>241</v>
      </c>
      <c r="AA6" s="481" t="s">
        <v>28</v>
      </c>
      <c r="AB6" s="92" t="s">
        <v>23</v>
      </c>
      <c r="AC6" s="93" t="s">
        <v>24</v>
      </c>
      <c r="AD6" s="93" t="s">
        <v>25</v>
      </c>
      <c r="AE6" s="468" t="s">
        <v>241</v>
      </c>
      <c r="AF6" s="482" t="s">
        <v>28</v>
      </c>
      <c r="AG6" s="92" t="s">
        <v>23</v>
      </c>
      <c r="AH6" s="93" t="s">
        <v>24</v>
      </c>
      <c r="AI6" s="93" t="s">
        <v>25</v>
      </c>
      <c r="AJ6" s="468" t="s">
        <v>241</v>
      </c>
      <c r="AK6" s="482" t="s">
        <v>28</v>
      </c>
      <c r="AL6" s="516"/>
      <c r="AM6" s="148" t="s">
        <v>23</v>
      </c>
      <c r="AN6" s="93" t="s">
        <v>24</v>
      </c>
      <c r="AO6" s="93" t="s">
        <v>25</v>
      </c>
      <c r="AP6" s="468" t="s">
        <v>241</v>
      </c>
      <c r="AQ6" s="540" t="s">
        <v>28</v>
      </c>
      <c r="AR6" s="349" t="s">
        <v>244</v>
      </c>
      <c r="AS6" s="542" t="s">
        <v>28</v>
      </c>
      <c r="AT6" s="349" t="s">
        <v>242</v>
      </c>
      <c r="AU6" s="505" t="s">
        <v>28</v>
      </c>
    </row>
    <row r="7" spans="1:47" ht="34.950000000000003" customHeight="1" x14ac:dyDescent="0.3">
      <c r="A7" s="498"/>
      <c r="B7" s="500"/>
      <c r="C7" s="502"/>
      <c r="D7" s="506"/>
      <c r="E7" s="354"/>
      <c r="F7" s="354"/>
      <c r="G7" s="94" t="s">
        <v>26</v>
      </c>
      <c r="H7" s="95" t="s">
        <v>26</v>
      </c>
      <c r="I7" s="95" t="s">
        <v>29</v>
      </c>
      <c r="J7" s="470"/>
      <c r="K7" s="526"/>
      <c r="L7" s="94" t="s">
        <v>26</v>
      </c>
      <c r="M7" s="95" t="s">
        <v>26</v>
      </c>
      <c r="N7" s="95" t="s">
        <v>29</v>
      </c>
      <c r="O7" s="470"/>
      <c r="P7" s="526"/>
      <c r="Q7" s="516"/>
      <c r="R7" s="95" t="s">
        <v>26</v>
      </c>
      <c r="S7" s="95" t="s">
        <v>26</v>
      </c>
      <c r="T7" s="95" t="s">
        <v>29</v>
      </c>
      <c r="U7" s="470"/>
      <c r="V7" s="482"/>
      <c r="W7" s="149" t="s">
        <v>26</v>
      </c>
      <c r="X7" s="95" t="s">
        <v>26</v>
      </c>
      <c r="Y7" s="95" t="s">
        <v>29</v>
      </c>
      <c r="Z7" s="470"/>
      <c r="AA7" s="481"/>
      <c r="AB7" s="94" t="s">
        <v>26</v>
      </c>
      <c r="AC7" s="95" t="s">
        <v>26</v>
      </c>
      <c r="AD7" s="95" t="s">
        <v>29</v>
      </c>
      <c r="AE7" s="470"/>
      <c r="AF7" s="482"/>
      <c r="AG7" s="94" t="s">
        <v>26</v>
      </c>
      <c r="AH7" s="95" t="s">
        <v>26</v>
      </c>
      <c r="AI7" s="95" t="s">
        <v>29</v>
      </c>
      <c r="AJ7" s="470"/>
      <c r="AK7" s="482"/>
      <c r="AL7" s="516"/>
      <c r="AM7" s="149" t="s">
        <v>26</v>
      </c>
      <c r="AN7" s="95" t="s">
        <v>26</v>
      </c>
      <c r="AO7" s="95" t="s">
        <v>29</v>
      </c>
      <c r="AP7" s="470"/>
      <c r="AQ7" s="541"/>
      <c r="AR7" s="348">
        <v>400</v>
      </c>
      <c r="AS7" s="541"/>
      <c r="AT7" s="348">
        <v>1100</v>
      </c>
      <c r="AU7" s="506"/>
    </row>
    <row r="8" spans="1:47" ht="18" customHeight="1" thickBot="1" x14ac:dyDescent="0.35">
      <c r="A8" s="96">
        <v>1</v>
      </c>
      <c r="B8" s="97">
        <v>2</v>
      </c>
      <c r="C8" s="97">
        <v>3</v>
      </c>
      <c r="D8" s="98">
        <v>4</v>
      </c>
      <c r="E8" s="355"/>
      <c r="F8" s="355"/>
      <c r="G8" s="96">
        <v>5</v>
      </c>
      <c r="H8" s="97">
        <v>6</v>
      </c>
      <c r="I8" s="97">
        <v>7</v>
      </c>
      <c r="J8" s="97">
        <v>8</v>
      </c>
      <c r="K8" s="98">
        <v>9</v>
      </c>
      <c r="L8" s="96">
        <v>10</v>
      </c>
      <c r="M8" s="97">
        <v>11</v>
      </c>
      <c r="N8" s="97">
        <v>12</v>
      </c>
      <c r="O8" s="97">
        <v>13</v>
      </c>
      <c r="P8" s="98">
        <v>14</v>
      </c>
      <c r="Q8" s="96">
        <v>15</v>
      </c>
      <c r="R8" s="97">
        <v>16</v>
      </c>
      <c r="S8" s="97">
        <v>17</v>
      </c>
      <c r="T8" s="97">
        <v>18</v>
      </c>
      <c r="U8" s="97">
        <v>19</v>
      </c>
      <c r="V8" s="98">
        <v>20</v>
      </c>
      <c r="W8" s="99">
        <v>21</v>
      </c>
      <c r="X8" s="97">
        <v>22</v>
      </c>
      <c r="Y8" s="97">
        <v>23</v>
      </c>
      <c r="Z8" s="97">
        <v>24</v>
      </c>
      <c r="AA8" s="198">
        <v>25</v>
      </c>
      <c r="AB8" s="96">
        <v>26</v>
      </c>
      <c r="AC8" s="97">
        <v>27</v>
      </c>
      <c r="AD8" s="97">
        <v>28</v>
      </c>
      <c r="AE8" s="97">
        <v>29</v>
      </c>
      <c r="AF8" s="98">
        <v>30</v>
      </c>
      <c r="AG8" s="96">
        <v>31</v>
      </c>
      <c r="AH8" s="97">
        <v>32</v>
      </c>
      <c r="AI8" s="97">
        <v>33</v>
      </c>
      <c r="AJ8" s="97">
        <v>34</v>
      </c>
      <c r="AK8" s="98">
        <v>35</v>
      </c>
      <c r="AL8" s="96">
        <v>15</v>
      </c>
      <c r="AM8" s="99">
        <v>36</v>
      </c>
      <c r="AN8" s="97">
        <v>37</v>
      </c>
      <c r="AO8" s="97">
        <v>38</v>
      </c>
      <c r="AP8" s="97">
        <v>39</v>
      </c>
      <c r="AQ8" s="198">
        <v>40</v>
      </c>
      <c r="AR8" s="96">
        <v>41</v>
      </c>
      <c r="AS8" s="198">
        <v>42</v>
      </c>
      <c r="AT8" s="96">
        <v>43</v>
      </c>
      <c r="AU8" s="98">
        <v>44</v>
      </c>
    </row>
    <row r="9" spans="1:47" s="162" customFormat="1" ht="20.399999999999999" customHeight="1" x14ac:dyDescent="0.3">
      <c r="A9" s="276">
        <f>'Student Data'!A8</f>
        <v>1</v>
      </c>
      <c r="B9" s="343" t="str">
        <f>'Student Data'!B8</f>
        <v>રાજ ભીખાભાઈ સોલંકી</v>
      </c>
      <c r="C9" s="344">
        <f>'Student Data'!C8</f>
        <v>1234</v>
      </c>
      <c r="D9" s="357">
        <f>'Student Data'!D8</f>
        <v>38479</v>
      </c>
      <c r="E9" s="356" t="str">
        <f>'Student Data'!E8</f>
        <v>M</v>
      </c>
      <c r="F9" s="356" t="str">
        <f>'Student Data'!F8</f>
        <v>OBC</v>
      </c>
      <c r="G9" s="339">
        <f>'Patrak C'!H9</f>
        <v>40</v>
      </c>
      <c r="H9" s="340">
        <f>'Patrak C'!I9</f>
        <v>40</v>
      </c>
      <c r="I9" s="340">
        <f>'Patrak C'!J9</f>
        <v>20</v>
      </c>
      <c r="J9" s="323">
        <f t="shared" ref="J9" si="0">SUM(G9:I9)</f>
        <v>100</v>
      </c>
      <c r="K9" s="341" t="str">
        <f>IF(J9="","",IF(J9&gt;79,"A",IF(J9&gt;64,"B",IF(J9&gt;49,"C",IF(J9&gt;34,"D",IF(J9&lt;35,"E",))))))</f>
        <v>A</v>
      </c>
      <c r="L9" s="339">
        <f>'Patrak C'!Q9</f>
        <v>40</v>
      </c>
      <c r="M9" s="340">
        <f>'Patrak C'!R9</f>
        <v>40</v>
      </c>
      <c r="N9" s="340">
        <f>'Patrak C'!S9</f>
        <v>20</v>
      </c>
      <c r="O9" s="323">
        <f t="shared" ref="O9" si="1">SUM(L9:N9)</f>
        <v>100</v>
      </c>
      <c r="P9" s="341" t="str">
        <f>IF(O9="","",IF(O9&gt;79,"A",IF(O9&gt;64,"B",IF(O9&gt;49,"C",IF(O9&gt;34,"D",IF(O9&lt;35,"E",))))))</f>
        <v>A</v>
      </c>
      <c r="Q9" s="276">
        <f t="shared" ref="Q9:Q24" si="2">A9</f>
        <v>1</v>
      </c>
      <c r="R9" s="340">
        <f>'Patrak C'!Y9</f>
        <v>40</v>
      </c>
      <c r="S9" s="340">
        <f>'Patrak C'!Z9</f>
        <v>40</v>
      </c>
      <c r="T9" s="340">
        <f>'Patrak C'!AA9</f>
        <v>20</v>
      </c>
      <c r="U9" s="323">
        <f t="shared" ref="U9" si="3">SUM(R9:T9)</f>
        <v>100</v>
      </c>
      <c r="V9" s="341" t="str">
        <f>IF(U9="","",IF(U9&gt;79,"A",IF(U9&gt;64,"B",IF(U9&gt;49,"C",IF(U9&gt;34,"D",IF(U9&lt;35,"E",))))))</f>
        <v>A</v>
      </c>
      <c r="W9" s="342">
        <f>'Patrak C'!AH9</f>
        <v>40</v>
      </c>
      <c r="X9" s="340">
        <f>'Patrak C'!AI9</f>
        <v>40</v>
      </c>
      <c r="Y9" s="340">
        <f>'Patrak C'!AJ9</f>
        <v>20</v>
      </c>
      <c r="Z9" s="323">
        <f t="shared" ref="Z9" si="4">SUM(W9:Y9)</f>
        <v>100</v>
      </c>
      <c r="AA9" s="345" t="str">
        <f>IF(Z9="","",IF(Z9&gt;79,"A",IF(Z9&gt;64,"B",IF(Z9&gt;49,"C",IF(Z9&gt;34,"D",IF(Z9&lt;35,"E",))))))</f>
        <v>A</v>
      </c>
      <c r="AB9" s="339">
        <f>'Patrak C'!AP9</f>
        <v>40</v>
      </c>
      <c r="AC9" s="340">
        <f>'Patrak C'!AQ9</f>
        <v>40</v>
      </c>
      <c r="AD9" s="340">
        <f>'Patrak C'!AR9</f>
        <v>20</v>
      </c>
      <c r="AE9" s="323">
        <f t="shared" ref="AE9" si="5">SUM(AB9:AD9)</f>
        <v>100</v>
      </c>
      <c r="AF9" s="341" t="str">
        <f>IF(AE9="","",IF(AE9&gt;79,"A",IF(AE9&gt;64,"B",IF(AE9&gt;49,"C",IF(AE9&gt;34,"D",IF(AE9&lt;35,"E",))))))</f>
        <v>A</v>
      </c>
      <c r="AG9" s="339">
        <f>'Patrak C'!AY9</f>
        <v>40</v>
      </c>
      <c r="AH9" s="340">
        <f>'Patrak C'!AZ9</f>
        <v>40</v>
      </c>
      <c r="AI9" s="340">
        <f>'Patrak C'!BA9</f>
        <v>20</v>
      </c>
      <c r="AJ9" s="323">
        <f t="shared" ref="AJ9" si="6">SUM(AG9:AI9)</f>
        <v>100</v>
      </c>
      <c r="AK9" s="341" t="str">
        <f>IF(AJ9="","",IF(AJ9&gt;79,"A",IF(AJ9&gt;64,"B",IF(AJ9&gt;49,"C",IF(AJ9&gt;34,"D",IF(AJ9&lt;35,"E",))))))</f>
        <v>A</v>
      </c>
      <c r="AL9" s="276">
        <f>A9</f>
        <v>1</v>
      </c>
      <c r="AM9" s="342">
        <f>'Patrak C'!BG9</f>
        <v>40</v>
      </c>
      <c r="AN9" s="340">
        <f>'Patrak C'!BH9</f>
        <v>40</v>
      </c>
      <c r="AO9" s="340">
        <f>'Patrak C'!BI9</f>
        <v>20</v>
      </c>
      <c r="AP9" s="323">
        <f t="shared" ref="AP9" si="7">SUM(AM9:AO9)</f>
        <v>100</v>
      </c>
      <c r="AQ9" s="345" t="str">
        <f>IF(AP9="","",IF(AP9&gt;79,"A",IF(AP9&gt;64,"B",IF(AP9&gt;49,"C",IF(AP9&gt;34,"D",IF(AP9&lt;35,"E",))))))</f>
        <v>A</v>
      </c>
      <c r="AR9" s="359">
        <f>'Patrak B'!AS10</f>
        <v>48</v>
      </c>
      <c r="AS9" s="274" t="str">
        <f>IF(AR9="","",IF(AR9&gt;319,"A",IF(AR9&gt;259,"B",IF(AR9&gt;199,"C",IF(AR9&gt;139,"D",IF(AR9&lt;140,"E",))))))</f>
        <v>E</v>
      </c>
      <c r="AT9" s="335">
        <f>J9+O9+U9+Z9+AE9+AJ9+AP9+AR9</f>
        <v>748</v>
      </c>
      <c r="AU9" s="341" t="str">
        <f>IF(AT9="","",IF(AT9&gt;879,"A",IF(AT9&gt;714,"B",IF(AT9&gt;549,"C",IF(AT9&gt;384,"D",IF(AT9&lt;385,"E",))))))</f>
        <v>B</v>
      </c>
    </row>
    <row r="10" spans="1:47" s="162" customFormat="1" ht="20.399999999999999" customHeight="1" x14ac:dyDescent="0.3">
      <c r="A10" s="276">
        <f>'Student Data'!A9</f>
        <v>2</v>
      </c>
      <c r="B10" s="277" t="str">
        <f>IF('Student Data'!B9="","",'Student Data'!B9)</f>
        <v>રમેશ</v>
      </c>
      <c r="C10" s="278">
        <f>IF('Student Data'!C9="","",'Student Data'!C9)</f>
        <v>5678</v>
      </c>
      <c r="D10" s="357">
        <f>IF('Student Data'!D9="","",'Student Data'!D9)</f>
        <v>38719</v>
      </c>
      <c r="E10" s="356" t="str">
        <f>'Student Data'!E9</f>
        <v>M</v>
      </c>
      <c r="F10" s="356" t="str">
        <f>'Student Data'!F9</f>
        <v>OTHER</v>
      </c>
      <c r="G10" s="305">
        <f>IF('Patrak C'!H10="","",'Patrak C'!H10)</f>
        <v>30</v>
      </c>
      <c r="H10" s="306">
        <f>IF('Patrak C'!I10="","",'Patrak C'!I10)</f>
        <v>30</v>
      </c>
      <c r="I10" s="306">
        <f>IF('Patrak C'!J10="","",'Patrak C'!J10)</f>
        <v>10</v>
      </c>
      <c r="J10" s="324">
        <f>IF((AND(G10="",H10="",I10="")),"",SUM(G10:I10))</f>
        <v>70</v>
      </c>
      <c r="K10" s="287" t="str">
        <f t="shared" ref="K10:K73" si="8">IF(J10="","",IF(J10&gt;79,"A",IF(J10&gt;64,"B",IF(J10&gt;49,"C",IF(J10&gt;34,"D",IF(J10&lt;35,"E",))))))</f>
        <v>B</v>
      </c>
      <c r="L10" s="305">
        <f>IF('Patrak C'!Q10="","",'Patrak C'!Q10)</f>
        <v>30</v>
      </c>
      <c r="M10" s="306">
        <f>IF('Patrak C'!R10="","",'Patrak C'!R10)</f>
        <v>30</v>
      </c>
      <c r="N10" s="306">
        <f>IF('Patrak C'!S10="","",'Patrak C'!S10)</f>
        <v>10</v>
      </c>
      <c r="O10" s="324">
        <f>IF((AND(L10="",M10="",N10="")),"",SUM(L10:N10))</f>
        <v>70</v>
      </c>
      <c r="P10" s="287" t="str">
        <f t="shared" ref="P10:P73" si="9">IF(O10="","",IF(O10&gt;79,"A",IF(O10&gt;64,"B",IF(O10&gt;49,"C",IF(O10&gt;34,"D",IF(O10&lt;35,"E",))))))</f>
        <v>B</v>
      </c>
      <c r="Q10" s="288">
        <f t="shared" si="2"/>
        <v>2</v>
      </c>
      <c r="R10" s="306">
        <f>IF('Patrak C'!Y10="","",'Patrak C'!Y10)</f>
        <v>30</v>
      </c>
      <c r="S10" s="306">
        <f>IF('Patrak C'!Z10="","",'Patrak C'!Z10)</f>
        <v>30</v>
      </c>
      <c r="T10" s="306">
        <f>IF('Patrak C'!AA10="","",'Patrak C'!AA10)</f>
        <v>10</v>
      </c>
      <c r="U10" s="324">
        <f>IF((AND(R10="",S10="",T10="")),"",SUM(R10:T10))</f>
        <v>70</v>
      </c>
      <c r="V10" s="287" t="str">
        <f t="shared" ref="V10:V72" si="10">IF(U10="","",IF(U10&gt;79,"A",IF(U10&gt;64,"B",IF(U10&gt;49,"C",IF(U10&gt;34,"D",IF(U10&lt;35,"E",))))))</f>
        <v>B</v>
      </c>
      <c r="W10" s="307">
        <f>IF('Patrak C'!AH10="","",'Patrak C'!AH10)</f>
        <v>30</v>
      </c>
      <c r="X10" s="306">
        <f>IF('Patrak C'!AI10="","",'Patrak C'!AI10)</f>
        <v>30</v>
      </c>
      <c r="Y10" s="306">
        <f>IF('Patrak C'!AJ10="","",'Patrak C'!AJ10)</f>
        <v>10</v>
      </c>
      <c r="Z10" s="324">
        <f>IF((AND(W10="",X10="",Y10="")),"",SUM(W10:Y10))</f>
        <v>70</v>
      </c>
      <c r="AA10" s="289" t="str">
        <f t="shared" ref="AA10:AA73" si="11">IF(Z10="","",IF(Z10&gt;79,"A",IF(Z10&gt;64,"B",IF(Z10&gt;49,"C",IF(Z10&gt;34,"D",IF(Z10&lt;35,"E",))))))</f>
        <v>B</v>
      </c>
      <c r="AB10" s="305">
        <f>IF('Patrak C'!AP10="","",'Patrak C'!AP10)</f>
        <v>30</v>
      </c>
      <c r="AC10" s="306">
        <f>IF('Patrak C'!AQ10="","",'Patrak C'!AQ10)</f>
        <v>30</v>
      </c>
      <c r="AD10" s="306">
        <f>IF('Patrak C'!AR10="","",'Patrak C'!AR10)</f>
        <v>10</v>
      </c>
      <c r="AE10" s="324">
        <f>IF((AND(AB10="",AC10="",AD10="")),"",SUM(AB10:AD10))</f>
        <v>70</v>
      </c>
      <c r="AF10" s="287" t="str">
        <f t="shared" ref="AF10:AF73" si="12">IF(AE10="","",IF(AE10&gt;79,"A",IF(AE10&gt;64,"B",IF(AE10&gt;49,"C",IF(AE10&gt;34,"D",IF(AE10&lt;35,"E",))))))</f>
        <v>B</v>
      </c>
      <c r="AG10" s="305">
        <f>IF('Patrak C'!AY10="","",'Patrak C'!AY10)</f>
        <v>30</v>
      </c>
      <c r="AH10" s="306">
        <f>IF('Patrak C'!AZ10="","",'Patrak C'!AZ10)</f>
        <v>30</v>
      </c>
      <c r="AI10" s="306">
        <f>IF('Patrak C'!BA10="","",'Patrak C'!BA10)</f>
        <v>10</v>
      </c>
      <c r="AJ10" s="324">
        <f>IF((AND(AG10="",AH10="",AI10="")),"",SUM(AG10:AI10))</f>
        <v>70</v>
      </c>
      <c r="AK10" s="287" t="str">
        <f>IF(AJ10="","",IF(AJ10&gt;79,"A",IF(AJ10&gt;64,"B",IF(AJ10&gt;49,"C",IF(AJ10&gt;34,"D",IF(AJ10&lt;35,"E",))))))</f>
        <v>B</v>
      </c>
      <c r="AL10" s="288">
        <f>A10</f>
        <v>2</v>
      </c>
      <c r="AM10" s="307">
        <f>IF('Patrak C'!BG10="","",'Patrak C'!BG10)</f>
        <v>30</v>
      </c>
      <c r="AN10" s="306">
        <f>IF('Patrak C'!BH10="","",'Patrak C'!BH10)</f>
        <v>30</v>
      </c>
      <c r="AO10" s="306">
        <f>IF('Patrak C'!BI10="","",'Patrak C'!BI10)</f>
        <v>10</v>
      </c>
      <c r="AP10" s="324">
        <f>IF((AND(AM10="",AN10="",AO10="")),"",SUM(AM10:AO10))</f>
        <v>70</v>
      </c>
      <c r="AQ10" s="289" t="str">
        <f t="shared" ref="AQ10:AQ73" si="13">IF(AP10="","",IF(AP10&gt;79,"A",IF(AP10&gt;64,"B",IF(AP10&gt;49,"C",IF(AP10&gt;34,"D",IF(AP10&lt;35,"E",))))))</f>
        <v>B</v>
      </c>
      <c r="AR10" s="336">
        <f>'Patrak B'!AS12</f>
        <v>45</v>
      </c>
      <c r="AS10" s="287" t="str">
        <f>IF(AR10="","",IF(AR10&gt;319,"A",IF(AR10&gt;259,"B",IF(AR10&gt;199,"C",IF(AR10&gt;139,"D",IF(AR10&lt;140,"E",))))))</f>
        <v>E</v>
      </c>
      <c r="AT10" s="336">
        <f>IF(AND(J10="",O10="",U10="",Z10="",AE10="",AJ10="",AP10="",AR10=""),"",SUM(J10,O10,U10,Z10,AE10,AJ10,AP10,AR10))</f>
        <v>535</v>
      </c>
      <c r="AU10" s="287" t="str">
        <f>IF(AT10="","",IF(AT10&gt;879,"A",IF(AT10&gt;714,"B",IF(AT10&gt;549,"C",IF(AT10&gt;384,"D",IF(AT10&lt;385,"E",))))))</f>
        <v>D</v>
      </c>
    </row>
    <row r="11" spans="1:47" s="162" customFormat="1" ht="20.399999999999999" customHeight="1" x14ac:dyDescent="0.3">
      <c r="A11" s="276" t="str">
        <f>'Student Data'!A10</f>
        <v/>
      </c>
      <c r="B11" s="277" t="str">
        <f>IF('Student Data'!B10="","",'Student Data'!B10)</f>
        <v/>
      </c>
      <c r="C11" s="278" t="str">
        <f>IF('Student Data'!C10="","",'Student Data'!C10)</f>
        <v/>
      </c>
      <c r="D11" s="357" t="str">
        <f>IF('Student Data'!D10="","",'Student Data'!D10)</f>
        <v/>
      </c>
      <c r="E11" s="356" t="str">
        <f>'Student Data'!E10</f>
        <v>F</v>
      </c>
      <c r="F11" s="356" t="str">
        <f>'Student Data'!F10</f>
        <v>ST</v>
      </c>
      <c r="G11" s="305" t="str">
        <f>IF('Patrak C'!H11="","",'Patrak C'!H11)</f>
        <v/>
      </c>
      <c r="H11" s="306" t="str">
        <f>IF('Patrak C'!I11="","",'Patrak C'!I11)</f>
        <v/>
      </c>
      <c r="I11" s="306" t="str">
        <f>IF('Patrak C'!J11="","",'Patrak C'!J11)</f>
        <v/>
      </c>
      <c r="J11" s="324" t="str">
        <f t="shared" ref="J11:J24" si="14">IF((AND(G11="",H11="",I11="")),"",SUM(G11:I11))</f>
        <v/>
      </c>
      <c r="K11" s="287" t="str">
        <f t="shared" si="8"/>
        <v/>
      </c>
      <c r="L11" s="305" t="str">
        <f>IF('Patrak C'!Q11="","",'Patrak C'!Q11)</f>
        <v/>
      </c>
      <c r="M11" s="306" t="str">
        <f>IF('Patrak C'!R11="","",'Patrak C'!R11)</f>
        <v/>
      </c>
      <c r="N11" s="306" t="str">
        <f>IF('Patrak C'!S11="","",'Patrak C'!S11)</f>
        <v/>
      </c>
      <c r="O11" s="324" t="str">
        <f t="shared" ref="O11:O24" si="15">IF((AND(L11="",M11="",N11="")),"",SUM(L11:N11))</f>
        <v/>
      </c>
      <c r="P11" s="287" t="str">
        <f t="shared" si="9"/>
        <v/>
      </c>
      <c r="Q11" s="288" t="str">
        <f t="shared" si="2"/>
        <v/>
      </c>
      <c r="R11" s="306" t="str">
        <f>IF('Patrak C'!Y11="","",'Patrak C'!Y11)</f>
        <v/>
      </c>
      <c r="S11" s="306" t="str">
        <f>IF('Patrak C'!Z11="","",'Patrak C'!Z11)</f>
        <v/>
      </c>
      <c r="T11" s="306" t="str">
        <f>IF('Patrak C'!AA11="","",'Patrak C'!AA11)</f>
        <v/>
      </c>
      <c r="U11" s="324" t="str">
        <f t="shared" ref="U11:U24" si="16">IF((AND(R11="",S11="",T11="")),"",SUM(R11:T11))</f>
        <v/>
      </c>
      <c r="V11" s="287" t="str">
        <f t="shared" si="10"/>
        <v/>
      </c>
      <c r="W11" s="307" t="str">
        <f>IF('Patrak C'!AH11="","",'Patrak C'!AH11)</f>
        <v/>
      </c>
      <c r="X11" s="306" t="str">
        <f>IF('Patrak C'!AI11="","",'Patrak C'!AI11)</f>
        <v/>
      </c>
      <c r="Y11" s="306" t="str">
        <f>IF('Patrak C'!AJ11="","",'Patrak C'!AJ11)</f>
        <v/>
      </c>
      <c r="Z11" s="324" t="str">
        <f t="shared" ref="Z11:Z24" si="17">IF((AND(W11="",X11="",Y11="")),"",SUM(W11:Y11))</f>
        <v/>
      </c>
      <c r="AA11" s="289" t="str">
        <f t="shared" si="11"/>
        <v/>
      </c>
      <c r="AB11" s="305" t="str">
        <f>IF('Patrak C'!AP11="","",'Patrak C'!AP11)</f>
        <v/>
      </c>
      <c r="AC11" s="306" t="str">
        <f>IF('Patrak C'!AQ11="","",'Patrak C'!AQ11)</f>
        <v/>
      </c>
      <c r="AD11" s="306" t="str">
        <f>IF('Patrak C'!AR11="","",'Patrak C'!AR11)</f>
        <v/>
      </c>
      <c r="AE11" s="324" t="str">
        <f t="shared" ref="AE11:AE24" si="18">IF((AND(AB11="",AC11="",AD11="")),"",SUM(AB11:AD11))</f>
        <v/>
      </c>
      <c r="AF11" s="287" t="str">
        <f t="shared" si="12"/>
        <v/>
      </c>
      <c r="AG11" s="305" t="str">
        <f>IF('Patrak C'!AY11="","",'Patrak C'!AY11)</f>
        <v/>
      </c>
      <c r="AH11" s="306" t="str">
        <f>IF('Patrak C'!AZ11="","",'Patrak C'!AZ11)</f>
        <v/>
      </c>
      <c r="AI11" s="306" t="str">
        <f>IF('Patrak C'!BA11="","",'Patrak C'!BA11)</f>
        <v/>
      </c>
      <c r="AJ11" s="324" t="str">
        <f t="shared" ref="AJ11:AJ24" si="19">IF((AND(AG11="",AH11="",AI11="")),"",SUM(AG11:AI11))</f>
        <v/>
      </c>
      <c r="AK11" s="287" t="str">
        <f t="shared" ref="AK11:AK73" si="20">IF(AJ11="","",IF(AJ11&gt;79,"A",IF(AJ11&gt;64,"B",IF(AJ11&gt;49,"C",IF(AJ11&gt;34,"D",IF(AJ11&lt;35,"E",))))))</f>
        <v/>
      </c>
      <c r="AL11" s="288" t="str">
        <f t="shared" ref="AL11:AL73" si="21">A11</f>
        <v/>
      </c>
      <c r="AM11" s="307" t="str">
        <f>IF('Patrak C'!BG11="","",'Patrak C'!BG11)</f>
        <v/>
      </c>
      <c r="AN11" s="306" t="str">
        <f>IF('Patrak C'!BH11="","",'Patrak C'!BH11)</f>
        <v/>
      </c>
      <c r="AO11" s="306" t="str">
        <f>IF('Patrak C'!BI11="","",'Patrak C'!BI11)</f>
        <v/>
      </c>
      <c r="AP11" s="324" t="str">
        <f t="shared" ref="AP11:AP24" si="22">IF((AND(AM11="",AN11="",AO11="")),"",SUM(AM11:AO11))</f>
        <v/>
      </c>
      <c r="AQ11" s="289" t="str">
        <f t="shared" si="13"/>
        <v/>
      </c>
      <c r="AR11" s="336" t="str">
        <f>'Patrak B'!AS14</f>
        <v/>
      </c>
      <c r="AS11" s="287" t="str">
        <f t="shared" ref="AS11:AS73" si="23">IF(AR11="","",IF(AR11&gt;319,"A",IF(AR11&gt;259,"B",IF(AR11&gt;199,"C",IF(AR11&gt;139,"D",IF(AR11&lt;140,"E",))))))</f>
        <v/>
      </c>
      <c r="AT11" s="336" t="str">
        <f t="shared" ref="AT11:AT73" si="24">IF(AND(J11="",O11="",U11="",Z11="",AE11="",AJ11="",AP11="",AR11=""),"",SUM(J11,O11,U11,Z11,AE11,AJ11,AP11,AR11))</f>
        <v/>
      </c>
      <c r="AU11" s="287" t="str">
        <f t="shared" ref="AU11:AU73" si="25">IF(AT11="","",IF(AT11&gt;879,"A",IF(AT11&gt;714,"B",IF(AT11&gt;549,"C",IF(AT11&gt;384,"D",IF(AT11&lt;385,"E",))))))</f>
        <v/>
      </c>
    </row>
    <row r="12" spans="1:47" s="162" customFormat="1" ht="20.399999999999999" customHeight="1" x14ac:dyDescent="0.3">
      <c r="A12" s="276" t="str">
        <f>'Student Data'!A11</f>
        <v/>
      </c>
      <c r="B12" s="277" t="str">
        <f>IF('Student Data'!B11="","",'Student Data'!B11)</f>
        <v/>
      </c>
      <c r="C12" s="278" t="str">
        <f>IF('Student Data'!C11="","",'Student Data'!C11)</f>
        <v/>
      </c>
      <c r="D12" s="357" t="str">
        <f>IF('Student Data'!D11="","",'Student Data'!D11)</f>
        <v/>
      </c>
      <c r="E12" s="356" t="str">
        <f>'Student Data'!E11</f>
        <v>M</v>
      </c>
      <c r="F12" s="356" t="str">
        <f>'Student Data'!F11</f>
        <v>ST</v>
      </c>
      <c r="G12" s="305" t="str">
        <f>IF('Patrak C'!H12="","",'Patrak C'!H12)</f>
        <v/>
      </c>
      <c r="H12" s="306" t="str">
        <f>IF('Patrak C'!I12="","",'Patrak C'!I12)</f>
        <v/>
      </c>
      <c r="I12" s="306" t="str">
        <f>IF('Patrak C'!J12="","",'Patrak C'!J12)</f>
        <v/>
      </c>
      <c r="J12" s="324" t="str">
        <f t="shared" si="14"/>
        <v/>
      </c>
      <c r="K12" s="287" t="str">
        <f t="shared" si="8"/>
        <v/>
      </c>
      <c r="L12" s="305" t="str">
        <f>IF('Patrak C'!Q12="","",'Patrak C'!Q12)</f>
        <v/>
      </c>
      <c r="M12" s="306" t="str">
        <f>IF('Patrak C'!R12="","",'Patrak C'!R12)</f>
        <v/>
      </c>
      <c r="N12" s="306" t="str">
        <f>IF('Patrak C'!S12="","",'Patrak C'!S12)</f>
        <v/>
      </c>
      <c r="O12" s="324" t="str">
        <f t="shared" si="15"/>
        <v/>
      </c>
      <c r="P12" s="287" t="str">
        <f t="shared" si="9"/>
        <v/>
      </c>
      <c r="Q12" s="288" t="str">
        <f t="shared" si="2"/>
        <v/>
      </c>
      <c r="R12" s="306" t="str">
        <f>IF('Patrak C'!Y12="","",'Patrak C'!Y12)</f>
        <v/>
      </c>
      <c r="S12" s="306" t="str">
        <f>IF('Patrak C'!Z12="","",'Patrak C'!Z12)</f>
        <v/>
      </c>
      <c r="T12" s="306" t="str">
        <f>IF('Patrak C'!AA12="","",'Patrak C'!AA12)</f>
        <v/>
      </c>
      <c r="U12" s="324" t="str">
        <f t="shared" si="16"/>
        <v/>
      </c>
      <c r="V12" s="287" t="str">
        <f t="shared" si="10"/>
        <v/>
      </c>
      <c r="W12" s="307" t="str">
        <f>IF('Patrak C'!AH12="","",'Patrak C'!AH12)</f>
        <v/>
      </c>
      <c r="X12" s="306" t="str">
        <f>IF('Patrak C'!AI12="","",'Patrak C'!AI12)</f>
        <v/>
      </c>
      <c r="Y12" s="306" t="str">
        <f>IF('Patrak C'!AJ12="","",'Patrak C'!AJ12)</f>
        <v/>
      </c>
      <c r="Z12" s="324" t="str">
        <f t="shared" si="17"/>
        <v/>
      </c>
      <c r="AA12" s="289" t="str">
        <f t="shared" si="11"/>
        <v/>
      </c>
      <c r="AB12" s="305" t="str">
        <f>IF('Patrak C'!AP12="","",'Patrak C'!AP12)</f>
        <v/>
      </c>
      <c r="AC12" s="306" t="str">
        <f>IF('Patrak C'!AQ12="","",'Patrak C'!AQ12)</f>
        <v/>
      </c>
      <c r="AD12" s="306" t="str">
        <f>IF('Patrak C'!AR12="","",'Patrak C'!AR12)</f>
        <v/>
      </c>
      <c r="AE12" s="324" t="str">
        <f t="shared" si="18"/>
        <v/>
      </c>
      <c r="AF12" s="287" t="str">
        <f t="shared" si="12"/>
        <v/>
      </c>
      <c r="AG12" s="305" t="str">
        <f>IF('Patrak C'!AY12="","",'Patrak C'!AY12)</f>
        <v/>
      </c>
      <c r="AH12" s="306" t="str">
        <f>IF('Patrak C'!AZ12="","",'Patrak C'!AZ12)</f>
        <v/>
      </c>
      <c r="AI12" s="306" t="str">
        <f>IF('Patrak C'!BA12="","",'Patrak C'!BA12)</f>
        <v/>
      </c>
      <c r="AJ12" s="324" t="str">
        <f t="shared" si="19"/>
        <v/>
      </c>
      <c r="AK12" s="287" t="str">
        <f t="shared" si="20"/>
        <v/>
      </c>
      <c r="AL12" s="288" t="str">
        <f t="shared" si="21"/>
        <v/>
      </c>
      <c r="AM12" s="307" t="str">
        <f>IF('Patrak C'!BG12="","",'Patrak C'!BG12)</f>
        <v/>
      </c>
      <c r="AN12" s="306" t="str">
        <f>IF('Patrak C'!BH12="","",'Patrak C'!BH12)</f>
        <v/>
      </c>
      <c r="AO12" s="306" t="str">
        <f>IF('Patrak C'!BI12="","",'Patrak C'!BI12)</f>
        <v/>
      </c>
      <c r="AP12" s="324" t="str">
        <f t="shared" si="22"/>
        <v/>
      </c>
      <c r="AQ12" s="289" t="str">
        <f t="shared" si="13"/>
        <v/>
      </c>
      <c r="AR12" s="336" t="str">
        <f>'Patrak B'!AS16</f>
        <v/>
      </c>
      <c r="AS12" s="287" t="str">
        <f t="shared" si="23"/>
        <v/>
      </c>
      <c r="AT12" s="336" t="str">
        <f>IF(AND(J12="",O12="",U12="",Z12="",AE12="",AJ12="",AP12="",AR12=""),"",SUM(J12,O12,U12,Z12,AE12,AJ12,AP12,AR12))</f>
        <v/>
      </c>
      <c r="AU12" s="287" t="str">
        <f t="shared" si="25"/>
        <v/>
      </c>
    </row>
    <row r="13" spans="1:47" s="162" customFormat="1" ht="20.399999999999999" customHeight="1" x14ac:dyDescent="0.3">
      <c r="A13" s="276" t="str">
        <f>'Student Data'!A12</f>
        <v/>
      </c>
      <c r="B13" s="277" t="str">
        <f>IF('Student Data'!B12="","",'Student Data'!B12)</f>
        <v/>
      </c>
      <c r="C13" s="278" t="str">
        <f>IF('Student Data'!C12="","",'Student Data'!C12)</f>
        <v/>
      </c>
      <c r="D13" s="357" t="str">
        <f>IF('Student Data'!D12="","",'Student Data'!D12)</f>
        <v/>
      </c>
      <c r="E13" s="356" t="str">
        <f>'Student Data'!E12</f>
        <v>M</v>
      </c>
      <c r="F13" s="356" t="str">
        <f>'Student Data'!F12</f>
        <v>SC</v>
      </c>
      <c r="G13" s="305" t="str">
        <f>IF('Patrak C'!H13="","",'Patrak C'!H13)</f>
        <v/>
      </c>
      <c r="H13" s="306" t="str">
        <f>IF('Patrak C'!I13="","",'Patrak C'!I13)</f>
        <v/>
      </c>
      <c r="I13" s="306" t="str">
        <f>IF('Patrak C'!J13="","",'Patrak C'!J13)</f>
        <v/>
      </c>
      <c r="J13" s="324" t="str">
        <f t="shared" si="14"/>
        <v/>
      </c>
      <c r="K13" s="287" t="str">
        <f t="shared" si="8"/>
        <v/>
      </c>
      <c r="L13" s="305" t="str">
        <f>IF('Patrak C'!Q13="","",'Patrak C'!Q13)</f>
        <v/>
      </c>
      <c r="M13" s="306" t="str">
        <f>IF('Patrak C'!R13="","",'Patrak C'!R13)</f>
        <v/>
      </c>
      <c r="N13" s="306" t="str">
        <f>IF('Patrak C'!S13="","",'Patrak C'!S13)</f>
        <v/>
      </c>
      <c r="O13" s="324" t="str">
        <f t="shared" si="15"/>
        <v/>
      </c>
      <c r="P13" s="287" t="str">
        <f t="shared" si="9"/>
        <v/>
      </c>
      <c r="Q13" s="288" t="str">
        <f t="shared" si="2"/>
        <v/>
      </c>
      <c r="R13" s="306" t="str">
        <f>IF('Patrak C'!Y13="","",'Patrak C'!Y13)</f>
        <v/>
      </c>
      <c r="S13" s="306" t="str">
        <f>IF('Patrak C'!Z13="","",'Patrak C'!Z13)</f>
        <v/>
      </c>
      <c r="T13" s="306" t="str">
        <f>IF('Patrak C'!AA13="","",'Patrak C'!AA13)</f>
        <v/>
      </c>
      <c r="U13" s="324" t="str">
        <f t="shared" si="16"/>
        <v/>
      </c>
      <c r="V13" s="287" t="str">
        <f t="shared" si="10"/>
        <v/>
      </c>
      <c r="W13" s="307" t="str">
        <f>IF('Patrak C'!AH13="","",'Patrak C'!AH13)</f>
        <v/>
      </c>
      <c r="X13" s="306" t="str">
        <f>IF('Patrak C'!AI13="","",'Patrak C'!AI13)</f>
        <v/>
      </c>
      <c r="Y13" s="306" t="str">
        <f>IF('Patrak C'!AJ13="","",'Patrak C'!AJ13)</f>
        <v/>
      </c>
      <c r="Z13" s="324" t="str">
        <f t="shared" si="17"/>
        <v/>
      </c>
      <c r="AA13" s="289" t="str">
        <f t="shared" si="11"/>
        <v/>
      </c>
      <c r="AB13" s="305" t="str">
        <f>IF('Patrak C'!AP13="","",'Patrak C'!AP13)</f>
        <v/>
      </c>
      <c r="AC13" s="306" t="str">
        <f>IF('Patrak C'!AQ13="","",'Patrak C'!AQ13)</f>
        <v/>
      </c>
      <c r="AD13" s="306" t="str">
        <f>IF('Patrak C'!AR13="","",'Patrak C'!AR13)</f>
        <v/>
      </c>
      <c r="AE13" s="324" t="str">
        <f t="shared" si="18"/>
        <v/>
      </c>
      <c r="AF13" s="287" t="str">
        <f t="shared" si="12"/>
        <v/>
      </c>
      <c r="AG13" s="305" t="str">
        <f>IF('Patrak C'!AY13="","",'Patrak C'!AY13)</f>
        <v/>
      </c>
      <c r="AH13" s="306" t="str">
        <f>IF('Patrak C'!AZ13="","",'Patrak C'!AZ13)</f>
        <v/>
      </c>
      <c r="AI13" s="306" t="str">
        <f>IF('Patrak C'!BA13="","",'Patrak C'!BA13)</f>
        <v/>
      </c>
      <c r="AJ13" s="324" t="str">
        <f t="shared" si="19"/>
        <v/>
      </c>
      <c r="AK13" s="287" t="str">
        <f t="shared" si="20"/>
        <v/>
      </c>
      <c r="AL13" s="288" t="str">
        <f t="shared" si="21"/>
        <v/>
      </c>
      <c r="AM13" s="307" t="str">
        <f>IF('Patrak C'!BG13="","",'Patrak C'!BG13)</f>
        <v/>
      </c>
      <c r="AN13" s="306" t="str">
        <f>IF('Patrak C'!BH13="","",'Patrak C'!BH13)</f>
        <v/>
      </c>
      <c r="AO13" s="306" t="str">
        <f>IF('Patrak C'!BI13="","",'Patrak C'!BI13)</f>
        <v/>
      </c>
      <c r="AP13" s="324" t="str">
        <f t="shared" si="22"/>
        <v/>
      </c>
      <c r="AQ13" s="289" t="str">
        <f t="shared" si="13"/>
        <v/>
      </c>
      <c r="AR13" s="336" t="str">
        <f>'Patrak B'!AS18</f>
        <v/>
      </c>
      <c r="AS13" s="287" t="str">
        <f t="shared" si="23"/>
        <v/>
      </c>
      <c r="AT13" s="336" t="str">
        <f t="shared" si="24"/>
        <v/>
      </c>
      <c r="AU13" s="287" t="str">
        <f t="shared" si="25"/>
        <v/>
      </c>
    </row>
    <row r="14" spans="1:47" s="162" customFormat="1" ht="20.399999999999999" customHeight="1" x14ac:dyDescent="0.3">
      <c r="A14" s="276" t="str">
        <f>'Student Data'!A13</f>
        <v/>
      </c>
      <c r="B14" s="277" t="str">
        <f>IF('Student Data'!B13="","",'Student Data'!B13)</f>
        <v/>
      </c>
      <c r="C14" s="278" t="str">
        <f>IF('Student Data'!C13="","",'Student Data'!C13)</f>
        <v/>
      </c>
      <c r="D14" s="357" t="str">
        <f>IF('Student Data'!D13="","",'Student Data'!D13)</f>
        <v/>
      </c>
      <c r="E14" s="356" t="str">
        <f>'Student Data'!E13</f>
        <v>M</v>
      </c>
      <c r="F14" s="356" t="str">
        <f>'Student Data'!F13</f>
        <v>OBC</v>
      </c>
      <c r="G14" s="305" t="str">
        <f>IF('Patrak C'!H14="","",'Patrak C'!H14)</f>
        <v/>
      </c>
      <c r="H14" s="306" t="str">
        <f>IF('Patrak C'!I14="","",'Patrak C'!I14)</f>
        <v/>
      </c>
      <c r="I14" s="306" t="str">
        <f>IF('Patrak C'!J14="","",'Patrak C'!J14)</f>
        <v/>
      </c>
      <c r="J14" s="324" t="str">
        <f t="shared" si="14"/>
        <v/>
      </c>
      <c r="K14" s="287" t="str">
        <f t="shared" si="8"/>
        <v/>
      </c>
      <c r="L14" s="305" t="str">
        <f>IF('Patrak C'!Q14="","",'Patrak C'!Q14)</f>
        <v/>
      </c>
      <c r="M14" s="306" t="str">
        <f>IF('Patrak C'!R14="","",'Patrak C'!R14)</f>
        <v/>
      </c>
      <c r="N14" s="306" t="str">
        <f>IF('Patrak C'!S14="","",'Patrak C'!S14)</f>
        <v/>
      </c>
      <c r="O14" s="324" t="str">
        <f t="shared" si="15"/>
        <v/>
      </c>
      <c r="P14" s="287" t="str">
        <f t="shared" si="9"/>
        <v/>
      </c>
      <c r="Q14" s="288" t="str">
        <f t="shared" si="2"/>
        <v/>
      </c>
      <c r="R14" s="306" t="str">
        <f>IF('Patrak C'!Y14="","",'Patrak C'!Y14)</f>
        <v/>
      </c>
      <c r="S14" s="306" t="str">
        <f>IF('Patrak C'!Z14="","",'Patrak C'!Z14)</f>
        <v/>
      </c>
      <c r="T14" s="306" t="str">
        <f>IF('Patrak C'!AA14="","",'Patrak C'!AA14)</f>
        <v/>
      </c>
      <c r="U14" s="324" t="str">
        <f t="shared" si="16"/>
        <v/>
      </c>
      <c r="V14" s="287" t="str">
        <f t="shared" si="10"/>
        <v/>
      </c>
      <c r="W14" s="307" t="str">
        <f>IF('Patrak C'!AH14="","",'Patrak C'!AH14)</f>
        <v/>
      </c>
      <c r="X14" s="306" t="str">
        <f>IF('Patrak C'!AI14="","",'Patrak C'!AI14)</f>
        <v/>
      </c>
      <c r="Y14" s="306" t="str">
        <f>IF('Patrak C'!AJ14="","",'Patrak C'!AJ14)</f>
        <v/>
      </c>
      <c r="Z14" s="324" t="str">
        <f t="shared" si="17"/>
        <v/>
      </c>
      <c r="AA14" s="289" t="str">
        <f t="shared" si="11"/>
        <v/>
      </c>
      <c r="AB14" s="305" t="str">
        <f>IF('Patrak C'!AP14="","",'Patrak C'!AP14)</f>
        <v/>
      </c>
      <c r="AC14" s="306" t="str">
        <f>IF('Patrak C'!AQ14="","",'Patrak C'!AQ14)</f>
        <v/>
      </c>
      <c r="AD14" s="306" t="str">
        <f>IF('Patrak C'!AR14="","",'Patrak C'!AR14)</f>
        <v/>
      </c>
      <c r="AE14" s="324" t="str">
        <f t="shared" si="18"/>
        <v/>
      </c>
      <c r="AF14" s="287" t="str">
        <f t="shared" si="12"/>
        <v/>
      </c>
      <c r="AG14" s="305" t="str">
        <f>IF('Patrak C'!AY14="","",'Patrak C'!AY14)</f>
        <v/>
      </c>
      <c r="AH14" s="306" t="str">
        <f>IF('Patrak C'!AZ14="","",'Patrak C'!AZ14)</f>
        <v/>
      </c>
      <c r="AI14" s="306" t="str">
        <f>IF('Patrak C'!BA14="","",'Patrak C'!BA14)</f>
        <v/>
      </c>
      <c r="AJ14" s="324" t="str">
        <f t="shared" si="19"/>
        <v/>
      </c>
      <c r="AK14" s="287" t="str">
        <f t="shared" si="20"/>
        <v/>
      </c>
      <c r="AL14" s="288" t="str">
        <f t="shared" si="21"/>
        <v/>
      </c>
      <c r="AM14" s="307" t="str">
        <f>IF('Patrak C'!BG14="","",'Patrak C'!BG14)</f>
        <v/>
      </c>
      <c r="AN14" s="306" t="str">
        <f>IF('Patrak C'!BH14="","",'Patrak C'!BH14)</f>
        <v/>
      </c>
      <c r="AO14" s="306" t="str">
        <f>IF('Patrak C'!BI14="","",'Patrak C'!BI14)</f>
        <v/>
      </c>
      <c r="AP14" s="324" t="str">
        <f t="shared" si="22"/>
        <v/>
      </c>
      <c r="AQ14" s="289" t="str">
        <f t="shared" si="13"/>
        <v/>
      </c>
      <c r="AR14" s="336" t="str">
        <f>'Patrak B'!AS20</f>
        <v/>
      </c>
      <c r="AS14" s="287" t="str">
        <f t="shared" si="23"/>
        <v/>
      </c>
      <c r="AT14" s="336" t="str">
        <f t="shared" si="24"/>
        <v/>
      </c>
      <c r="AU14" s="287" t="str">
        <f t="shared" si="25"/>
        <v/>
      </c>
    </row>
    <row r="15" spans="1:47" s="162" customFormat="1" ht="20.399999999999999" customHeight="1" x14ac:dyDescent="0.3">
      <c r="A15" s="276" t="str">
        <f>'Student Data'!A14</f>
        <v/>
      </c>
      <c r="B15" s="277" t="str">
        <f>IF('Student Data'!B14="","",'Student Data'!B14)</f>
        <v/>
      </c>
      <c r="C15" s="278" t="str">
        <f>IF('Student Data'!C14="","",'Student Data'!C14)</f>
        <v/>
      </c>
      <c r="D15" s="357" t="str">
        <f>IF('Student Data'!D14="","",'Student Data'!D14)</f>
        <v/>
      </c>
      <c r="E15" s="356" t="str">
        <f>'Student Data'!E14</f>
        <v>M</v>
      </c>
      <c r="F15" s="356" t="str">
        <f>'Student Data'!F14</f>
        <v>OTHER</v>
      </c>
      <c r="G15" s="305" t="str">
        <f>IF('Patrak C'!H15="","",'Patrak C'!H15)</f>
        <v/>
      </c>
      <c r="H15" s="306" t="str">
        <f>IF('Patrak C'!I15="","",'Patrak C'!I15)</f>
        <v/>
      </c>
      <c r="I15" s="306" t="str">
        <f>IF('Patrak C'!J15="","",'Patrak C'!J15)</f>
        <v/>
      </c>
      <c r="J15" s="324" t="str">
        <f t="shared" si="14"/>
        <v/>
      </c>
      <c r="K15" s="287" t="str">
        <f t="shared" si="8"/>
        <v/>
      </c>
      <c r="L15" s="305" t="str">
        <f>IF('Patrak C'!Q15="","",'Patrak C'!Q15)</f>
        <v/>
      </c>
      <c r="M15" s="306" t="str">
        <f>IF('Patrak C'!R15="","",'Patrak C'!R15)</f>
        <v/>
      </c>
      <c r="N15" s="306" t="str">
        <f>IF('Patrak C'!S15="","",'Patrak C'!S15)</f>
        <v/>
      </c>
      <c r="O15" s="324" t="str">
        <f t="shared" si="15"/>
        <v/>
      </c>
      <c r="P15" s="287" t="str">
        <f t="shared" si="9"/>
        <v/>
      </c>
      <c r="Q15" s="288" t="str">
        <f t="shared" si="2"/>
        <v/>
      </c>
      <c r="R15" s="306" t="str">
        <f>IF('Patrak C'!Y15="","",'Patrak C'!Y15)</f>
        <v/>
      </c>
      <c r="S15" s="306" t="str">
        <f>IF('Patrak C'!Z15="","",'Patrak C'!Z15)</f>
        <v/>
      </c>
      <c r="T15" s="306" t="str">
        <f>IF('Patrak C'!AA15="","",'Patrak C'!AA15)</f>
        <v/>
      </c>
      <c r="U15" s="324" t="str">
        <f t="shared" si="16"/>
        <v/>
      </c>
      <c r="V15" s="287" t="str">
        <f t="shared" si="10"/>
        <v/>
      </c>
      <c r="W15" s="307" t="str">
        <f>IF('Patrak C'!AH15="","",'Patrak C'!AH15)</f>
        <v/>
      </c>
      <c r="X15" s="306" t="str">
        <f>IF('Patrak C'!AI15="","",'Patrak C'!AI15)</f>
        <v/>
      </c>
      <c r="Y15" s="306" t="str">
        <f>IF('Patrak C'!AJ15="","",'Patrak C'!AJ15)</f>
        <v/>
      </c>
      <c r="Z15" s="324" t="str">
        <f t="shared" si="17"/>
        <v/>
      </c>
      <c r="AA15" s="289" t="str">
        <f t="shared" si="11"/>
        <v/>
      </c>
      <c r="AB15" s="305" t="str">
        <f>IF('Patrak C'!AP15="","",'Patrak C'!AP15)</f>
        <v/>
      </c>
      <c r="AC15" s="306" t="str">
        <f>IF('Patrak C'!AQ15="","",'Patrak C'!AQ15)</f>
        <v/>
      </c>
      <c r="AD15" s="306" t="str">
        <f>IF('Patrak C'!AR15="","",'Patrak C'!AR15)</f>
        <v/>
      </c>
      <c r="AE15" s="324" t="str">
        <f t="shared" si="18"/>
        <v/>
      </c>
      <c r="AF15" s="287" t="str">
        <f t="shared" si="12"/>
        <v/>
      </c>
      <c r="AG15" s="305" t="str">
        <f>IF('Patrak C'!AY15="","",'Patrak C'!AY15)</f>
        <v/>
      </c>
      <c r="AH15" s="306" t="str">
        <f>IF('Patrak C'!AZ15="","",'Patrak C'!AZ15)</f>
        <v/>
      </c>
      <c r="AI15" s="306" t="str">
        <f>IF('Patrak C'!BA15="","",'Patrak C'!BA15)</f>
        <v/>
      </c>
      <c r="AJ15" s="324" t="str">
        <f t="shared" si="19"/>
        <v/>
      </c>
      <c r="AK15" s="287" t="str">
        <f t="shared" si="20"/>
        <v/>
      </c>
      <c r="AL15" s="288" t="str">
        <f t="shared" si="21"/>
        <v/>
      </c>
      <c r="AM15" s="307" t="str">
        <f>IF('Patrak C'!BG15="","",'Patrak C'!BG15)</f>
        <v/>
      </c>
      <c r="AN15" s="306" t="str">
        <f>IF('Patrak C'!BH15="","",'Patrak C'!BH15)</f>
        <v/>
      </c>
      <c r="AO15" s="306" t="str">
        <f>IF('Patrak C'!BI15="","",'Patrak C'!BI15)</f>
        <v/>
      </c>
      <c r="AP15" s="324" t="str">
        <f t="shared" si="22"/>
        <v/>
      </c>
      <c r="AQ15" s="289" t="str">
        <f t="shared" si="13"/>
        <v/>
      </c>
      <c r="AR15" s="336" t="str">
        <f>'Patrak B'!AS22</f>
        <v/>
      </c>
      <c r="AS15" s="287" t="str">
        <f t="shared" si="23"/>
        <v/>
      </c>
      <c r="AT15" s="336" t="str">
        <f t="shared" si="24"/>
        <v/>
      </c>
      <c r="AU15" s="287" t="str">
        <f t="shared" si="25"/>
        <v/>
      </c>
    </row>
    <row r="16" spans="1:47" s="162" customFormat="1" ht="20.399999999999999" customHeight="1" x14ac:dyDescent="0.3">
      <c r="A16" s="276" t="str">
        <f>'Student Data'!A15</f>
        <v/>
      </c>
      <c r="B16" s="277" t="str">
        <f>IF('Student Data'!B15="","",'Student Data'!B15)</f>
        <v/>
      </c>
      <c r="C16" s="278" t="str">
        <f>IF('Student Data'!C15="","",'Student Data'!C15)</f>
        <v/>
      </c>
      <c r="D16" s="357" t="str">
        <f>IF('Student Data'!D15="","",'Student Data'!D15)</f>
        <v/>
      </c>
      <c r="E16" s="356" t="str">
        <f>'Student Data'!E15</f>
        <v>M</v>
      </c>
      <c r="F16" s="356">
        <f>'Student Data'!F15</f>
        <v>0</v>
      </c>
      <c r="G16" s="305" t="str">
        <f>IF('Patrak C'!H16="","",'Patrak C'!H16)</f>
        <v/>
      </c>
      <c r="H16" s="306" t="str">
        <f>IF('Patrak C'!I16="","",'Patrak C'!I16)</f>
        <v/>
      </c>
      <c r="I16" s="306" t="str">
        <f>IF('Patrak C'!J16="","",'Patrak C'!J16)</f>
        <v/>
      </c>
      <c r="J16" s="324" t="str">
        <f t="shared" si="14"/>
        <v/>
      </c>
      <c r="K16" s="287" t="str">
        <f t="shared" si="8"/>
        <v/>
      </c>
      <c r="L16" s="305" t="str">
        <f>IF('Patrak C'!Q16="","",'Patrak C'!Q16)</f>
        <v/>
      </c>
      <c r="M16" s="306" t="str">
        <f>IF('Patrak C'!R16="","",'Patrak C'!R16)</f>
        <v/>
      </c>
      <c r="N16" s="306" t="str">
        <f>IF('Patrak C'!S16="","",'Patrak C'!S16)</f>
        <v/>
      </c>
      <c r="O16" s="324" t="str">
        <f t="shared" si="15"/>
        <v/>
      </c>
      <c r="P16" s="287" t="str">
        <f t="shared" si="9"/>
        <v/>
      </c>
      <c r="Q16" s="288" t="str">
        <f t="shared" si="2"/>
        <v/>
      </c>
      <c r="R16" s="306" t="str">
        <f>IF('Patrak C'!Y16="","",'Patrak C'!Y16)</f>
        <v/>
      </c>
      <c r="S16" s="306" t="str">
        <f>IF('Patrak C'!Z16="","",'Patrak C'!Z16)</f>
        <v/>
      </c>
      <c r="T16" s="306" t="str">
        <f>IF('Patrak C'!AA16="","",'Patrak C'!AA16)</f>
        <v/>
      </c>
      <c r="U16" s="324" t="str">
        <f t="shared" si="16"/>
        <v/>
      </c>
      <c r="V16" s="287" t="str">
        <f t="shared" si="10"/>
        <v/>
      </c>
      <c r="W16" s="307" t="str">
        <f>IF('Patrak C'!AH16="","",'Patrak C'!AH16)</f>
        <v/>
      </c>
      <c r="X16" s="306" t="str">
        <f>IF('Patrak C'!AI16="","",'Patrak C'!AI16)</f>
        <v/>
      </c>
      <c r="Y16" s="306" t="str">
        <f>IF('Patrak C'!AJ16="","",'Patrak C'!AJ16)</f>
        <v/>
      </c>
      <c r="Z16" s="324" t="str">
        <f t="shared" si="17"/>
        <v/>
      </c>
      <c r="AA16" s="289" t="str">
        <f t="shared" si="11"/>
        <v/>
      </c>
      <c r="AB16" s="305" t="str">
        <f>IF('Patrak C'!AP16="","",'Patrak C'!AP16)</f>
        <v/>
      </c>
      <c r="AC16" s="306" t="str">
        <f>IF('Patrak C'!AQ16="","",'Patrak C'!AQ16)</f>
        <v/>
      </c>
      <c r="AD16" s="306" t="str">
        <f>IF('Patrak C'!AR16="","",'Patrak C'!AR16)</f>
        <v/>
      </c>
      <c r="AE16" s="324" t="str">
        <f t="shared" si="18"/>
        <v/>
      </c>
      <c r="AF16" s="287" t="str">
        <f t="shared" si="12"/>
        <v/>
      </c>
      <c r="AG16" s="305" t="str">
        <f>IF('Patrak C'!AY16="","",'Patrak C'!AY16)</f>
        <v/>
      </c>
      <c r="AH16" s="306" t="str">
        <f>IF('Patrak C'!AZ16="","",'Patrak C'!AZ16)</f>
        <v/>
      </c>
      <c r="AI16" s="306" t="str">
        <f>IF('Patrak C'!BA16="","",'Patrak C'!BA16)</f>
        <v/>
      </c>
      <c r="AJ16" s="324" t="str">
        <f t="shared" si="19"/>
        <v/>
      </c>
      <c r="AK16" s="287" t="str">
        <f t="shared" si="20"/>
        <v/>
      </c>
      <c r="AL16" s="288" t="str">
        <f t="shared" si="21"/>
        <v/>
      </c>
      <c r="AM16" s="307" t="str">
        <f>IF('Patrak C'!BG16="","",'Patrak C'!BG16)</f>
        <v/>
      </c>
      <c r="AN16" s="306" t="str">
        <f>IF('Patrak C'!BH16="","",'Patrak C'!BH16)</f>
        <v/>
      </c>
      <c r="AO16" s="306" t="str">
        <f>IF('Patrak C'!BI16="","",'Patrak C'!BI16)</f>
        <v/>
      </c>
      <c r="AP16" s="324" t="str">
        <f t="shared" si="22"/>
        <v/>
      </c>
      <c r="AQ16" s="289" t="str">
        <f t="shared" si="13"/>
        <v/>
      </c>
      <c r="AR16" s="336" t="str">
        <f>'Patrak B'!AS24</f>
        <v/>
      </c>
      <c r="AS16" s="287" t="str">
        <f t="shared" si="23"/>
        <v/>
      </c>
      <c r="AT16" s="336" t="str">
        <f t="shared" si="24"/>
        <v/>
      </c>
      <c r="AU16" s="287" t="str">
        <f t="shared" si="25"/>
        <v/>
      </c>
    </row>
    <row r="17" spans="1:47" s="162" customFormat="1" ht="20.399999999999999" customHeight="1" x14ac:dyDescent="0.3">
      <c r="A17" s="276" t="str">
        <f>'Student Data'!A16</f>
        <v/>
      </c>
      <c r="B17" s="277" t="str">
        <f>IF('Student Data'!B16="","",'Student Data'!B16)</f>
        <v/>
      </c>
      <c r="C17" s="278" t="str">
        <f>IF('Student Data'!C16="","",'Student Data'!C16)</f>
        <v/>
      </c>
      <c r="D17" s="357" t="str">
        <f>IF('Student Data'!D16="","",'Student Data'!D16)</f>
        <v/>
      </c>
      <c r="E17" s="356" t="str">
        <f>'Student Data'!E16</f>
        <v>M</v>
      </c>
      <c r="F17" s="356">
        <f>'Student Data'!F16</f>
        <v>0</v>
      </c>
      <c r="G17" s="305" t="str">
        <f>IF('Patrak C'!H17="","",'Patrak C'!H17)</f>
        <v/>
      </c>
      <c r="H17" s="306" t="str">
        <f>IF('Patrak C'!I17="","",'Patrak C'!I17)</f>
        <v/>
      </c>
      <c r="I17" s="306" t="str">
        <f>IF('Patrak C'!J17="","",'Patrak C'!J17)</f>
        <v/>
      </c>
      <c r="J17" s="324" t="str">
        <f t="shared" si="14"/>
        <v/>
      </c>
      <c r="K17" s="287" t="str">
        <f t="shared" si="8"/>
        <v/>
      </c>
      <c r="L17" s="305" t="str">
        <f>IF('Patrak C'!Q17="","",'Patrak C'!Q17)</f>
        <v/>
      </c>
      <c r="M17" s="306" t="str">
        <f>IF('Patrak C'!R17="","",'Patrak C'!R17)</f>
        <v/>
      </c>
      <c r="N17" s="306" t="str">
        <f>IF('Patrak C'!S17="","",'Patrak C'!S17)</f>
        <v/>
      </c>
      <c r="O17" s="324" t="str">
        <f t="shared" si="15"/>
        <v/>
      </c>
      <c r="P17" s="287" t="str">
        <f t="shared" si="9"/>
        <v/>
      </c>
      <c r="Q17" s="288" t="str">
        <f t="shared" si="2"/>
        <v/>
      </c>
      <c r="R17" s="306" t="str">
        <f>IF('Patrak C'!Y17="","",'Patrak C'!Y17)</f>
        <v/>
      </c>
      <c r="S17" s="306" t="str">
        <f>IF('Patrak C'!Z17="","",'Patrak C'!Z17)</f>
        <v/>
      </c>
      <c r="T17" s="306" t="str">
        <f>IF('Patrak C'!AA17="","",'Patrak C'!AA17)</f>
        <v/>
      </c>
      <c r="U17" s="324" t="str">
        <f t="shared" si="16"/>
        <v/>
      </c>
      <c r="V17" s="287" t="str">
        <f t="shared" si="10"/>
        <v/>
      </c>
      <c r="W17" s="307" t="str">
        <f>IF('Patrak C'!AH17="","",'Patrak C'!AH17)</f>
        <v/>
      </c>
      <c r="X17" s="306" t="str">
        <f>IF('Patrak C'!AI17="","",'Patrak C'!AI17)</f>
        <v/>
      </c>
      <c r="Y17" s="306" t="str">
        <f>IF('Patrak C'!AJ17="","",'Patrak C'!AJ17)</f>
        <v/>
      </c>
      <c r="Z17" s="324" t="str">
        <f t="shared" si="17"/>
        <v/>
      </c>
      <c r="AA17" s="289" t="str">
        <f t="shared" si="11"/>
        <v/>
      </c>
      <c r="AB17" s="305" t="str">
        <f>IF('Patrak C'!AP17="","",'Patrak C'!AP17)</f>
        <v/>
      </c>
      <c r="AC17" s="306" t="str">
        <f>IF('Patrak C'!AQ17="","",'Patrak C'!AQ17)</f>
        <v/>
      </c>
      <c r="AD17" s="306" t="str">
        <f>IF('Patrak C'!AR17="","",'Patrak C'!AR17)</f>
        <v/>
      </c>
      <c r="AE17" s="324" t="str">
        <f t="shared" si="18"/>
        <v/>
      </c>
      <c r="AF17" s="287" t="str">
        <f t="shared" si="12"/>
        <v/>
      </c>
      <c r="AG17" s="305" t="str">
        <f>IF('Patrak C'!AY17="","",'Patrak C'!AY17)</f>
        <v/>
      </c>
      <c r="AH17" s="306" t="str">
        <f>IF('Patrak C'!AZ17="","",'Patrak C'!AZ17)</f>
        <v/>
      </c>
      <c r="AI17" s="306" t="str">
        <f>IF('Patrak C'!BA17="","",'Patrak C'!BA17)</f>
        <v/>
      </c>
      <c r="AJ17" s="324" t="str">
        <f t="shared" si="19"/>
        <v/>
      </c>
      <c r="AK17" s="287" t="str">
        <f t="shared" si="20"/>
        <v/>
      </c>
      <c r="AL17" s="288" t="str">
        <f t="shared" si="21"/>
        <v/>
      </c>
      <c r="AM17" s="307" t="str">
        <f>IF('Patrak C'!BG17="","",'Patrak C'!BG17)</f>
        <v/>
      </c>
      <c r="AN17" s="306" t="str">
        <f>IF('Patrak C'!BH17="","",'Patrak C'!BH17)</f>
        <v/>
      </c>
      <c r="AO17" s="306" t="str">
        <f>IF('Patrak C'!BI17="","",'Patrak C'!BI17)</f>
        <v/>
      </c>
      <c r="AP17" s="324" t="str">
        <f t="shared" si="22"/>
        <v/>
      </c>
      <c r="AQ17" s="289" t="str">
        <f t="shared" si="13"/>
        <v/>
      </c>
      <c r="AR17" s="336" t="str">
        <f>'Patrak B'!AS26</f>
        <v/>
      </c>
      <c r="AS17" s="287" t="str">
        <f t="shared" si="23"/>
        <v/>
      </c>
      <c r="AT17" s="336" t="str">
        <f t="shared" si="24"/>
        <v/>
      </c>
      <c r="AU17" s="287" t="str">
        <f t="shared" si="25"/>
        <v/>
      </c>
    </row>
    <row r="18" spans="1:47" s="162" customFormat="1" ht="20.399999999999999" customHeight="1" x14ac:dyDescent="0.3">
      <c r="A18" s="276" t="str">
        <f>'Student Data'!A17</f>
        <v/>
      </c>
      <c r="B18" s="277" t="str">
        <f>IF('Student Data'!B17="","",'Student Data'!B17)</f>
        <v/>
      </c>
      <c r="C18" s="278" t="str">
        <f>IF('Student Data'!C17="","",'Student Data'!C17)</f>
        <v/>
      </c>
      <c r="D18" s="357" t="str">
        <f>IF('Student Data'!D17="","",'Student Data'!D17)</f>
        <v/>
      </c>
      <c r="E18" s="356">
        <f>'Student Data'!E17</f>
        <v>0</v>
      </c>
      <c r="F18" s="356">
        <f>'Student Data'!F17</f>
        <v>0</v>
      </c>
      <c r="G18" s="305" t="str">
        <f>IF('Patrak C'!H18="","",'Patrak C'!H18)</f>
        <v/>
      </c>
      <c r="H18" s="306" t="str">
        <f>IF('Patrak C'!I18="","",'Patrak C'!I18)</f>
        <v/>
      </c>
      <c r="I18" s="306" t="str">
        <f>IF('Patrak C'!J18="","",'Patrak C'!J18)</f>
        <v/>
      </c>
      <c r="J18" s="324" t="str">
        <f t="shared" si="14"/>
        <v/>
      </c>
      <c r="K18" s="287" t="str">
        <f t="shared" si="8"/>
        <v/>
      </c>
      <c r="L18" s="305" t="str">
        <f>IF('Patrak C'!Q18="","",'Patrak C'!Q18)</f>
        <v/>
      </c>
      <c r="M18" s="306" t="str">
        <f>IF('Patrak C'!R18="","",'Patrak C'!R18)</f>
        <v/>
      </c>
      <c r="N18" s="306" t="str">
        <f>IF('Patrak C'!S18="","",'Patrak C'!S18)</f>
        <v/>
      </c>
      <c r="O18" s="324" t="str">
        <f t="shared" si="15"/>
        <v/>
      </c>
      <c r="P18" s="287" t="str">
        <f t="shared" si="9"/>
        <v/>
      </c>
      <c r="Q18" s="288" t="str">
        <f t="shared" si="2"/>
        <v/>
      </c>
      <c r="R18" s="306" t="str">
        <f>IF('Patrak C'!Y18="","",'Patrak C'!Y18)</f>
        <v/>
      </c>
      <c r="S18" s="306" t="str">
        <f>IF('Patrak C'!Z18="","",'Patrak C'!Z18)</f>
        <v/>
      </c>
      <c r="T18" s="306" t="str">
        <f>IF('Patrak C'!AA18="","",'Patrak C'!AA18)</f>
        <v/>
      </c>
      <c r="U18" s="324" t="str">
        <f t="shared" si="16"/>
        <v/>
      </c>
      <c r="V18" s="287" t="str">
        <f t="shared" si="10"/>
        <v/>
      </c>
      <c r="W18" s="307" t="str">
        <f>IF('Patrak C'!AH18="","",'Patrak C'!AH18)</f>
        <v/>
      </c>
      <c r="X18" s="306" t="str">
        <f>IF('Patrak C'!AI18="","",'Patrak C'!AI18)</f>
        <v/>
      </c>
      <c r="Y18" s="306" t="str">
        <f>IF('Patrak C'!AJ18="","",'Patrak C'!AJ18)</f>
        <v/>
      </c>
      <c r="Z18" s="324" t="str">
        <f t="shared" si="17"/>
        <v/>
      </c>
      <c r="AA18" s="289" t="str">
        <f t="shared" si="11"/>
        <v/>
      </c>
      <c r="AB18" s="305" t="str">
        <f>IF('Patrak C'!AP18="","",'Patrak C'!AP18)</f>
        <v/>
      </c>
      <c r="AC18" s="306" t="str">
        <f>IF('Patrak C'!AQ18="","",'Patrak C'!AQ18)</f>
        <v/>
      </c>
      <c r="AD18" s="306" t="str">
        <f>IF('Patrak C'!AR18="","",'Patrak C'!AR18)</f>
        <v/>
      </c>
      <c r="AE18" s="324" t="str">
        <f t="shared" si="18"/>
        <v/>
      </c>
      <c r="AF18" s="287" t="str">
        <f t="shared" si="12"/>
        <v/>
      </c>
      <c r="AG18" s="305" t="str">
        <f>IF('Patrak C'!AY18="","",'Patrak C'!AY18)</f>
        <v/>
      </c>
      <c r="AH18" s="306" t="str">
        <f>IF('Patrak C'!AZ18="","",'Patrak C'!AZ18)</f>
        <v/>
      </c>
      <c r="AI18" s="306" t="str">
        <f>IF('Patrak C'!BA18="","",'Patrak C'!BA18)</f>
        <v/>
      </c>
      <c r="AJ18" s="324" t="str">
        <f t="shared" si="19"/>
        <v/>
      </c>
      <c r="AK18" s="287" t="str">
        <f t="shared" si="20"/>
        <v/>
      </c>
      <c r="AL18" s="288" t="str">
        <f t="shared" si="21"/>
        <v/>
      </c>
      <c r="AM18" s="307" t="str">
        <f>IF('Patrak C'!BG18="","",'Patrak C'!BG18)</f>
        <v/>
      </c>
      <c r="AN18" s="306" t="str">
        <f>IF('Patrak C'!BH18="","",'Patrak C'!BH18)</f>
        <v/>
      </c>
      <c r="AO18" s="306" t="str">
        <f>IF('Patrak C'!BI18="","",'Patrak C'!BI18)</f>
        <v/>
      </c>
      <c r="AP18" s="324" t="str">
        <f t="shared" si="22"/>
        <v/>
      </c>
      <c r="AQ18" s="289" t="str">
        <f t="shared" si="13"/>
        <v/>
      </c>
      <c r="AR18" s="336" t="str">
        <f>'Patrak B'!AS28</f>
        <v/>
      </c>
      <c r="AS18" s="287" t="str">
        <f t="shared" si="23"/>
        <v/>
      </c>
      <c r="AT18" s="336" t="str">
        <f t="shared" si="24"/>
        <v/>
      </c>
      <c r="AU18" s="287" t="str">
        <f t="shared" si="25"/>
        <v/>
      </c>
    </row>
    <row r="19" spans="1:47" s="162" customFormat="1" ht="20.399999999999999" customHeight="1" x14ac:dyDescent="0.3">
      <c r="A19" s="276" t="str">
        <f>'Student Data'!A18</f>
        <v/>
      </c>
      <c r="B19" s="277" t="str">
        <f>IF('Student Data'!B18="","",'Student Data'!B18)</f>
        <v/>
      </c>
      <c r="C19" s="278" t="str">
        <f>IF('Student Data'!C18="","",'Student Data'!C18)</f>
        <v/>
      </c>
      <c r="D19" s="357" t="str">
        <f>IF('Student Data'!D18="","",'Student Data'!D18)</f>
        <v/>
      </c>
      <c r="E19" s="356">
        <f>'Student Data'!E18</f>
        <v>0</v>
      </c>
      <c r="F19" s="356">
        <f>'Student Data'!F18</f>
        <v>0</v>
      </c>
      <c r="G19" s="305" t="str">
        <f>IF('Patrak C'!H19="","",'Patrak C'!H19)</f>
        <v/>
      </c>
      <c r="H19" s="306" t="str">
        <f>IF('Patrak C'!I19="","",'Patrak C'!I19)</f>
        <v/>
      </c>
      <c r="I19" s="306" t="str">
        <f>IF('Patrak C'!J19="","",'Patrak C'!J19)</f>
        <v/>
      </c>
      <c r="J19" s="324" t="str">
        <f t="shared" si="14"/>
        <v/>
      </c>
      <c r="K19" s="287" t="str">
        <f t="shared" si="8"/>
        <v/>
      </c>
      <c r="L19" s="305" t="str">
        <f>IF('Patrak C'!Q19="","",'Patrak C'!Q19)</f>
        <v/>
      </c>
      <c r="M19" s="306" t="str">
        <f>IF('Patrak C'!R19="","",'Patrak C'!R19)</f>
        <v/>
      </c>
      <c r="N19" s="306" t="str">
        <f>IF('Patrak C'!S19="","",'Patrak C'!S19)</f>
        <v/>
      </c>
      <c r="O19" s="324" t="str">
        <f t="shared" si="15"/>
        <v/>
      </c>
      <c r="P19" s="287" t="str">
        <f t="shared" si="9"/>
        <v/>
      </c>
      <c r="Q19" s="288" t="str">
        <f t="shared" si="2"/>
        <v/>
      </c>
      <c r="R19" s="306" t="str">
        <f>IF('Patrak C'!Y19="","",'Patrak C'!Y19)</f>
        <v/>
      </c>
      <c r="S19" s="306" t="str">
        <f>IF('Patrak C'!Z19="","",'Patrak C'!Z19)</f>
        <v/>
      </c>
      <c r="T19" s="306" t="str">
        <f>IF('Patrak C'!AA19="","",'Patrak C'!AA19)</f>
        <v/>
      </c>
      <c r="U19" s="324" t="str">
        <f t="shared" si="16"/>
        <v/>
      </c>
      <c r="V19" s="287" t="str">
        <f t="shared" si="10"/>
        <v/>
      </c>
      <c r="W19" s="307" t="str">
        <f>IF('Patrak C'!AH19="","",'Patrak C'!AH19)</f>
        <v/>
      </c>
      <c r="X19" s="306" t="str">
        <f>IF('Patrak C'!AI19="","",'Patrak C'!AI19)</f>
        <v/>
      </c>
      <c r="Y19" s="306" t="str">
        <f>IF('Patrak C'!AJ19="","",'Patrak C'!AJ19)</f>
        <v/>
      </c>
      <c r="Z19" s="324" t="str">
        <f t="shared" si="17"/>
        <v/>
      </c>
      <c r="AA19" s="289" t="str">
        <f t="shared" si="11"/>
        <v/>
      </c>
      <c r="AB19" s="305" t="str">
        <f>IF('Patrak C'!AP19="","",'Patrak C'!AP19)</f>
        <v/>
      </c>
      <c r="AC19" s="306" t="str">
        <f>IF('Patrak C'!AQ19="","",'Patrak C'!AQ19)</f>
        <v/>
      </c>
      <c r="AD19" s="306" t="str">
        <f>IF('Patrak C'!AR19="","",'Patrak C'!AR19)</f>
        <v/>
      </c>
      <c r="AE19" s="324" t="str">
        <f t="shared" si="18"/>
        <v/>
      </c>
      <c r="AF19" s="287" t="str">
        <f t="shared" si="12"/>
        <v/>
      </c>
      <c r="AG19" s="305" t="str">
        <f>IF('Patrak C'!AY19="","",'Patrak C'!AY19)</f>
        <v/>
      </c>
      <c r="AH19" s="306" t="str">
        <f>IF('Patrak C'!AZ19="","",'Patrak C'!AZ19)</f>
        <v/>
      </c>
      <c r="AI19" s="306" t="str">
        <f>IF('Patrak C'!BA19="","",'Patrak C'!BA19)</f>
        <v/>
      </c>
      <c r="AJ19" s="324" t="str">
        <f t="shared" si="19"/>
        <v/>
      </c>
      <c r="AK19" s="287" t="str">
        <f t="shared" si="20"/>
        <v/>
      </c>
      <c r="AL19" s="288" t="str">
        <f t="shared" si="21"/>
        <v/>
      </c>
      <c r="AM19" s="307" t="str">
        <f>IF('Patrak C'!BG19="","",'Patrak C'!BG19)</f>
        <v/>
      </c>
      <c r="AN19" s="306" t="str">
        <f>IF('Patrak C'!BH19="","",'Patrak C'!BH19)</f>
        <v/>
      </c>
      <c r="AO19" s="306" t="str">
        <f>IF('Patrak C'!BI19="","",'Patrak C'!BI19)</f>
        <v/>
      </c>
      <c r="AP19" s="324" t="str">
        <f t="shared" si="22"/>
        <v/>
      </c>
      <c r="AQ19" s="289" t="str">
        <f t="shared" si="13"/>
        <v/>
      </c>
      <c r="AR19" s="336" t="str">
        <f>'Patrak B'!AS30</f>
        <v/>
      </c>
      <c r="AS19" s="287" t="str">
        <f t="shared" si="23"/>
        <v/>
      </c>
      <c r="AT19" s="336" t="str">
        <f t="shared" si="24"/>
        <v/>
      </c>
      <c r="AU19" s="287" t="str">
        <f t="shared" si="25"/>
        <v/>
      </c>
    </row>
    <row r="20" spans="1:47" s="162" customFormat="1" ht="20.399999999999999" customHeight="1" x14ac:dyDescent="0.3">
      <c r="A20" s="276" t="str">
        <f>'Student Data'!A19</f>
        <v/>
      </c>
      <c r="B20" s="277" t="str">
        <f>IF('Student Data'!B19="","",'Student Data'!B19)</f>
        <v/>
      </c>
      <c r="C20" s="278" t="str">
        <f>IF('Student Data'!C19="","",'Student Data'!C19)</f>
        <v/>
      </c>
      <c r="D20" s="357" t="str">
        <f>IF('Student Data'!D19="","",'Student Data'!D19)</f>
        <v/>
      </c>
      <c r="E20" s="356">
        <f>'Student Data'!E19</f>
        <v>0</v>
      </c>
      <c r="F20" s="356">
        <f>'Student Data'!F19</f>
        <v>0</v>
      </c>
      <c r="G20" s="305" t="str">
        <f>IF('Patrak C'!H20="","",'Patrak C'!H20)</f>
        <v/>
      </c>
      <c r="H20" s="306" t="str">
        <f>IF('Patrak C'!I20="","",'Patrak C'!I20)</f>
        <v/>
      </c>
      <c r="I20" s="306" t="str">
        <f>IF('Patrak C'!J20="","",'Patrak C'!J20)</f>
        <v/>
      </c>
      <c r="J20" s="324" t="str">
        <f t="shared" si="14"/>
        <v/>
      </c>
      <c r="K20" s="287" t="str">
        <f t="shared" si="8"/>
        <v/>
      </c>
      <c r="L20" s="305" t="str">
        <f>IF('Patrak C'!Q20="","",'Patrak C'!Q20)</f>
        <v/>
      </c>
      <c r="M20" s="306" t="str">
        <f>IF('Patrak C'!R20="","",'Patrak C'!R20)</f>
        <v/>
      </c>
      <c r="N20" s="306" t="str">
        <f>IF('Patrak C'!S20="","",'Patrak C'!S20)</f>
        <v/>
      </c>
      <c r="O20" s="324" t="str">
        <f t="shared" si="15"/>
        <v/>
      </c>
      <c r="P20" s="287" t="str">
        <f t="shared" si="9"/>
        <v/>
      </c>
      <c r="Q20" s="288" t="str">
        <f t="shared" si="2"/>
        <v/>
      </c>
      <c r="R20" s="306" t="str">
        <f>IF('Patrak C'!Y20="","",'Patrak C'!Y20)</f>
        <v/>
      </c>
      <c r="S20" s="306" t="str">
        <f>IF('Patrak C'!Z20="","",'Patrak C'!Z20)</f>
        <v/>
      </c>
      <c r="T20" s="306" t="str">
        <f>IF('Patrak C'!AA20="","",'Patrak C'!AA20)</f>
        <v/>
      </c>
      <c r="U20" s="324" t="str">
        <f t="shared" si="16"/>
        <v/>
      </c>
      <c r="V20" s="287" t="str">
        <f t="shared" si="10"/>
        <v/>
      </c>
      <c r="W20" s="307" t="str">
        <f>IF('Patrak C'!AH20="","",'Patrak C'!AH20)</f>
        <v/>
      </c>
      <c r="X20" s="306" t="str">
        <f>IF('Patrak C'!AI20="","",'Patrak C'!AI20)</f>
        <v/>
      </c>
      <c r="Y20" s="306" t="str">
        <f>IF('Patrak C'!AJ20="","",'Patrak C'!AJ20)</f>
        <v/>
      </c>
      <c r="Z20" s="324" t="str">
        <f t="shared" si="17"/>
        <v/>
      </c>
      <c r="AA20" s="289" t="str">
        <f t="shared" si="11"/>
        <v/>
      </c>
      <c r="AB20" s="305" t="str">
        <f>IF('Patrak C'!AP20="","",'Patrak C'!AP20)</f>
        <v/>
      </c>
      <c r="AC20" s="306" t="str">
        <f>IF('Patrak C'!AQ20="","",'Patrak C'!AQ20)</f>
        <v/>
      </c>
      <c r="AD20" s="306" t="str">
        <f>IF('Patrak C'!AR20="","",'Patrak C'!AR20)</f>
        <v/>
      </c>
      <c r="AE20" s="324" t="str">
        <f t="shared" si="18"/>
        <v/>
      </c>
      <c r="AF20" s="287" t="str">
        <f t="shared" si="12"/>
        <v/>
      </c>
      <c r="AG20" s="305" t="str">
        <f>IF('Patrak C'!AY20="","",'Patrak C'!AY20)</f>
        <v/>
      </c>
      <c r="AH20" s="306" t="str">
        <f>IF('Patrak C'!AZ20="","",'Patrak C'!AZ20)</f>
        <v/>
      </c>
      <c r="AI20" s="306" t="str">
        <f>IF('Patrak C'!BA20="","",'Patrak C'!BA20)</f>
        <v/>
      </c>
      <c r="AJ20" s="324" t="str">
        <f t="shared" si="19"/>
        <v/>
      </c>
      <c r="AK20" s="287" t="str">
        <f t="shared" si="20"/>
        <v/>
      </c>
      <c r="AL20" s="288" t="str">
        <f t="shared" si="21"/>
        <v/>
      </c>
      <c r="AM20" s="307" t="str">
        <f>IF('Patrak C'!BG20="","",'Patrak C'!BG20)</f>
        <v/>
      </c>
      <c r="AN20" s="306" t="str">
        <f>IF('Patrak C'!BH20="","",'Patrak C'!BH20)</f>
        <v/>
      </c>
      <c r="AO20" s="306" t="str">
        <f>IF('Patrak C'!BI20="","",'Patrak C'!BI20)</f>
        <v/>
      </c>
      <c r="AP20" s="324" t="str">
        <f t="shared" si="22"/>
        <v/>
      </c>
      <c r="AQ20" s="289" t="str">
        <f t="shared" si="13"/>
        <v/>
      </c>
      <c r="AR20" s="336" t="str">
        <f>'Patrak B'!AS32</f>
        <v/>
      </c>
      <c r="AS20" s="287" t="str">
        <f t="shared" si="23"/>
        <v/>
      </c>
      <c r="AT20" s="336" t="str">
        <f t="shared" si="24"/>
        <v/>
      </c>
      <c r="AU20" s="287" t="str">
        <f t="shared" si="25"/>
        <v/>
      </c>
    </row>
    <row r="21" spans="1:47" s="162" customFormat="1" ht="20.399999999999999" customHeight="1" x14ac:dyDescent="0.3">
      <c r="A21" s="276" t="str">
        <f>'Student Data'!A20</f>
        <v/>
      </c>
      <c r="B21" s="277" t="str">
        <f>IF('Student Data'!B20="","",'Student Data'!B20)</f>
        <v/>
      </c>
      <c r="C21" s="278" t="str">
        <f>IF('Student Data'!C20="","",'Student Data'!C20)</f>
        <v/>
      </c>
      <c r="D21" s="357" t="str">
        <f>IF('Student Data'!D20="","",'Student Data'!D20)</f>
        <v/>
      </c>
      <c r="E21" s="356">
        <f>'Student Data'!E20</f>
        <v>0</v>
      </c>
      <c r="F21" s="356">
        <f>'Student Data'!F20</f>
        <v>0</v>
      </c>
      <c r="G21" s="305" t="str">
        <f>IF('Patrak C'!H21="","",'Patrak C'!H21)</f>
        <v/>
      </c>
      <c r="H21" s="306" t="str">
        <f>IF('Patrak C'!I21="","",'Patrak C'!I21)</f>
        <v/>
      </c>
      <c r="I21" s="306" t="str">
        <f>IF('Patrak C'!J21="","",'Patrak C'!J21)</f>
        <v/>
      </c>
      <c r="J21" s="324" t="str">
        <f t="shared" si="14"/>
        <v/>
      </c>
      <c r="K21" s="287" t="str">
        <f t="shared" si="8"/>
        <v/>
      </c>
      <c r="L21" s="305" t="str">
        <f>IF('Patrak C'!Q21="","",'Patrak C'!Q21)</f>
        <v/>
      </c>
      <c r="M21" s="306" t="str">
        <f>IF('Patrak C'!R21="","",'Patrak C'!R21)</f>
        <v/>
      </c>
      <c r="N21" s="306" t="str">
        <f>IF('Patrak C'!S21="","",'Patrak C'!S21)</f>
        <v/>
      </c>
      <c r="O21" s="324" t="str">
        <f t="shared" si="15"/>
        <v/>
      </c>
      <c r="P21" s="287" t="str">
        <f t="shared" si="9"/>
        <v/>
      </c>
      <c r="Q21" s="288" t="str">
        <f t="shared" si="2"/>
        <v/>
      </c>
      <c r="R21" s="306" t="str">
        <f>IF('Patrak C'!Y21="","",'Patrak C'!Y21)</f>
        <v/>
      </c>
      <c r="S21" s="306" t="str">
        <f>IF('Patrak C'!Z21="","",'Patrak C'!Z21)</f>
        <v/>
      </c>
      <c r="T21" s="306" t="str">
        <f>IF('Patrak C'!AA21="","",'Patrak C'!AA21)</f>
        <v/>
      </c>
      <c r="U21" s="324" t="str">
        <f t="shared" si="16"/>
        <v/>
      </c>
      <c r="V21" s="287" t="str">
        <f t="shared" si="10"/>
        <v/>
      </c>
      <c r="W21" s="307" t="str">
        <f>IF('Patrak C'!AH21="","",'Patrak C'!AH21)</f>
        <v/>
      </c>
      <c r="X21" s="306" t="str">
        <f>IF('Patrak C'!AI21="","",'Patrak C'!AI21)</f>
        <v/>
      </c>
      <c r="Y21" s="306" t="str">
        <f>IF('Patrak C'!AJ21="","",'Patrak C'!AJ21)</f>
        <v/>
      </c>
      <c r="Z21" s="324" t="str">
        <f t="shared" si="17"/>
        <v/>
      </c>
      <c r="AA21" s="289" t="str">
        <f t="shared" si="11"/>
        <v/>
      </c>
      <c r="AB21" s="305" t="str">
        <f>IF('Patrak C'!AP21="","",'Patrak C'!AP21)</f>
        <v/>
      </c>
      <c r="AC21" s="306" t="str">
        <f>IF('Patrak C'!AQ21="","",'Patrak C'!AQ21)</f>
        <v/>
      </c>
      <c r="AD21" s="306" t="str">
        <f>IF('Patrak C'!AR21="","",'Patrak C'!AR21)</f>
        <v/>
      </c>
      <c r="AE21" s="324" t="str">
        <f t="shared" si="18"/>
        <v/>
      </c>
      <c r="AF21" s="287" t="str">
        <f t="shared" si="12"/>
        <v/>
      </c>
      <c r="AG21" s="305" t="str">
        <f>IF('Patrak C'!AY21="","",'Patrak C'!AY21)</f>
        <v/>
      </c>
      <c r="AH21" s="306" t="str">
        <f>IF('Patrak C'!AZ21="","",'Patrak C'!AZ21)</f>
        <v/>
      </c>
      <c r="AI21" s="306" t="str">
        <f>IF('Patrak C'!BA21="","",'Patrak C'!BA21)</f>
        <v/>
      </c>
      <c r="AJ21" s="324" t="str">
        <f t="shared" si="19"/>
        <v/>
      </c>
      <c r="AK21" s="287" t="str">
        <f t="shared" si="20"/>
        <v/>
      </c>
      <c r="AL21" s="288" t="str">
        <f t="shared" si="21"/>
        <v/>
      </c>
      <c r="AM21" s="307" t="str">
        <f>IF('Patrak C'!BG21="","",'Patrak C'!BG21)</f>
        <v/>
      </c>
      <c r="AN21" s="306" t="str">
        <f>IF('Patrak C'!BH21="","",'Patrak C'!BH21)</f>
        <v/>
      </c>
      <c r="AO21" s="306" t="str">
        <f>IF('Patrak C'!BI21="","",'Patrak C'!BI21)</f>
        <v/>
      </c>
      <c r="AP21" s="324" t="str">
        <f t="shared" si="22"/>
        <v/>
      </c>
      <c r="AQ21" s="289" t="str">
        <f t="shared" si="13"/>
        <v/>
      </c>
      <c r="AR21" s="336" t="str">
        <f>'Patrak B'!AS34</f>
        <v/>
      </c>
      <c r="AS21" s="287" t="str">
        <f t="shared" si="23"/>
        <v/>
      </c>
      <c r="AT21" s="336" t="str">
        <f t="shared" si="24"/>
        <v/>
      </c>
      <c r="AU21" s="287" t="str">
        <f t="shared" si="25"/>
        <v/>
      </c>
    </row>
    <row r="22" spans="1:47" s="162" customFormat="1" ht="20.399999999999999" customHeight="1" x14ac:dyDescent="0.3">
      <c r="A22" s="276" t="str">
        <f>'Student Data'!A21</f>
        <v/>
      </c>
      <c r="B22" s="277" t="str">
        <f>IF('Student Data'!B21="","",'Student Data'!B21)</f>
        <v/>
      </c>
      <c r="C22" s="278" t="str">
        <f>IF('Student Data'!C21="","",'Student Data'!C21)</f>
        <v/>
      </c>
      <c r="D22" s="357" t="str">
        <f>IF('Student Data'!D21="","",'Student Data'!D21)</f>
        <v/>
      </c>
      <c r="E22" s="356">
        <f>'Student Data'!E21</f>
        <v>0</v>
      </c>
      <c r="F22" s="356">
        <f>'Student Data'!F21</f>
        <v>0</v>
      </c>
      <c r="G22" s="305" t="str">
        <f>IF('Patrak C'!H22="","",'Patrak C'!H22)</f>
        <v/>
      </c>
      <c r="H22" s="306" t="str">
        <f>IF('Patrak C'!I22="","",'Patrak C'!I22)</f>
        <v/>
      </c>
      <c r="I22" s="306" t="str">
        <f>IF('Patrak C'!J22="","",'Patrak C'!J22)</f>
        <v/>
      </c>
      <c r="J22" s="324" t="str">
        <f t="shared" si="14"/>
        <v/>
      </c>
      <c r="K22" s="287" t="str">
        <f t="shared" si="8"/>
        <v/>
      </c>
      <c r="L22" s="305" t="str">
        <f>IF('Patrak C'!Q22="","",'Patrak C'!Q22)</f>
        <v/>
      </c>
      <c r="M22" s="306" t="str">
        <f>IF('Patrak C'!R22="","",'Patrak C'!R22)</f>
        <v/>
      </c>
      <c r="N22" s="306" t="str">
        <f>IF('Patrak C'!S22="","",'Patrak C'!S22)</f>
        <v/>
      </c>
      <c r="O22" s="324" t="str">
        <f t="shared" si="15"/>
        <v/>
      </c>
      <c r="P22" s="287" t="str">
        <f t="shared" si="9"/>
        <v/>
      </c>
      <c r="Q22" s="288" t="str">
        <f t="shared" si="2"/>
        <v/>
      </c>
      <c r="R22" s="306" t="str">
        <f>IF('Patrak C'!Y22="","",'Patrak C'!Y22)</f>
        <v/>
      </c>
      <c r="S22" s="306" t="str">
        <f>IF('Patrak C'!Z22="","",'Patrak C'!Z22)</f>
        <v/>
      </c>
      <c r="T22" s="306" t="str">
        <f>IF('Patrak C'!AA22="","",'Patrak C'!AA22)</f>
        <v/>
      </c>
      <c r="U22" s="324" t="str">
        <f t="shared" si="16"/>
        <v/>
      </c>
      <c r="V22" s="287" t="str">
        <f t="shared" si="10"/>
        <v/>
      </c>
      <c r="W22" s="307" t="str">
        <f>IF('Patrak C'!AH22="","",'Patrak C'!AH22)</f>
        <v/>
      </c>
      <c r="X22" s="306" t="str">
        <f>IF('Patrak C'!AI22="","",'Patrak C'!AI22)</f>
        <v/>
      </c>
      <c r="Y22" s="306" t="str">
        <f>IF('Patrak C'!AJ22="","",'Patrak C'!AJ22)</f>
        <v/>
      </c>
      <c r="Z22" s="324" t="str">
        <f t="shared" si="17"/>
        <v/>
      </c>
      <c r="AA22" s="289" t="str">
        <f t="shared" si="11"/>
        <v/>
      </c>
      <c r="AB22" s="305" t="str">
        <f>IF('Patrak C'!AP22="","",'Patrak C'!AP22)</f>
        <v/>
      </c>
      <c r="AC22" s="306" t="str">
        <f>IF('Patrak C'!AQ22="","",'Patrak C'!AQ22)</f>
        <v/>
      </c>
      <c r="AD22" s="306" t="str">
        <f>IF('Patrak C'!AR22="","",'Patrak C'!AR22)</f>
        <v/>
      </c>
      <c r="AE22" s="324" t="str">
        <f t="shared" si="18"/>
        <v/>
      </c>
      <c r="AF22" s="287" t="str">
        <f t="shared" si="12"/>
        <v/>
      </c>
      <c r="AG22" s="305" t="str">
        <f>IF('Patrak C'!AY22="","",'Patrak C'!AY22)</f>
        <v/>
      </c>
      <c r="AH22" s="306" t="str">
        <f>IF('Patrak C'!AZ22="","",'Patrak C'!AZ22)</f>
        <v/>
      </c>
      <c r="AI22" s="306" t="str">
        <f>IF('Patrak C'!BA22="","",'Patrak C'!BA22)</f>
        <v/>
      </c>
      <c r="AJ22" s="324" t="str">
        <f t="shared" si="19"/>
        <v/>
      </c>
      <c r="AK22" s="287" t="str">
        <f t="shared" si="20"/>
        <v/>
      </c>
      <c r="AL22" s="288" t="str">
        <f t="shared" si="21"/>
        <v/>
      </c>
      <c r="AM22" s="307" t="str">
        <f>IF('Patrak C'!BG22="","",'Patrak C'!BG22)</f>
        <v/>
      </c>
      <c r="AN22" s="306" t="str">
        <f>IF('Patrak C'!BH22="","",'Patrak C'!BH22)</f>
        <v/>
      </c>
      <c r="AO22" s="306" t="str">
        <f>IF('Patrak C'!BI22="","",'Patrak C'!BI22)</f>
        <v/>
      </c>
      <c r="AP22" s="324" t="str">
        <f t="shared" si="22"/>
        <v/>
      </c>
      <c r="AQ22" s="289" t="str">
        <f t="shared" si="13"/>
        <v/>
      </c>
      <c r="AR22" s="336" t="str">
        <f>'Patrak B'!AS36</f>
        <v/>
      </c>
      <c r="AS22" s="287" t="str">
        <f t="shared" si="23"/>
        <v/>
      </c>
      <c r="AT22" s="336" t="str">
        <f t="shared" si="24"/>
        <v/>
      </c>
      <c r="AU22" s="287" t="str">
        <f t="shared" si="25"/>
        <v/>
      </c>
    </row>
    <row r="23" spans="1:47" s="162" customFormat="1" ht="20.399999999999999" customHeight="1" x14ac:dyDescent="0.3">
      <c r="A23" s="276" t="str">
        <f>'Student Data'!A22</f>
        <v/>
      </c>
      <c r="B23" s="277" t="str">
        <f>IF('Student Data'!B22="","",'Student Data'!B22)</f>
        <v/>
      </c>
      <c r="C23" s="278" t="str">
        <f>IF('Student Data'!C22="","",'Student Data'!C22)</f>
        <v/>
      </c>
      <c r="D23" s="357" t="str">
        <f>IF('Student Data'!D22="","",'Student Data'!D22)</f>
        <v/>
      </c>
      <c r="E23" s="356">
        <f>'Student Data'!E22</f>
        <v>0</v>
      </c>
      <c r="F23" s="356">
        <f>'Student Data'!F22</f>
        <v>0</v>
      </c>
      <c r="G23" s="305" t="str">
        <f>IF('Patrak C'!H23="","",'Patrak C'!H23)</f>
        <v/>
      </c>
      <c r="H23" s="306" t="str">
        <f>IF('Patrak C'!I23="","",'Patrak C'!I23)</f>
        <v/>
      </c>
      <c r="I23" s="306" t="str">
        <f>IF('Patrak C'!J23="","",'Patrak C'!J23)</f>
        <v/>
      </c>
      <c r="J23" s="324" t="str">
        <f t="shared" si="14"/>
        <v/>
      </c>
      <c r="K23" s="287" t="str">
        <f t="shared" si="8"/>
        <v/>
      </c>
      <c r="L23" s="305" t="str">
        <f>IF('Patrak C'!Q23="","",'Patrak C'!Q23)</f>
        <v/>
      </c>
      <c r="M23" s="306" t="str">
        <f>IF('Patrak C'!R23="","",'Patrak C'!R23)</f>
        <v/>
      </c>
      <c r="N23" s="306" t="str">
        <f>IF('Patrak C'!S23="","",'Patrak C'!S23)</f>
        <v/>
      </c>
      <c r="O23" s="324" t="str">
        <f t="shared" si="15"/>
        <v/>
      </c>
      <c r="P23" s="287" t="str">
        <f t="shared" si="9"/>
        <v/>
      </c>
      <c r="Q23" s="288" t="str">
        <f t="shared" si="2"/>
        <v/>
      </c>
      <c r="R23" s="306" t="str">
        <f>IF('Patrak C'!Y23="","",'Patrak C'!Y23)</f>
        <v/>
      </c>
      <c r="S23" s="306" t="str">
        <f>IF('Patrak C'!Z23="","",'Patrak C'!Z23)</f>
        <v/>
      </c>
      <c r="T23" s="306" t="str">
        <f>IF('Patrak C'!AA23="","",'Patrak C'!AA23)</f>
        <v/>
      </c>
      <c r="U23" s="324" t="str">
        <f t="shared" si="16"/>
        <v/>
      </c>
      <c r="V23" s="287" t="str">
        <f t="shared" si="10"/>
        <v/>
      </c>
      <c r="W23" s="307" t="str">
        <f>IF('Patrak C'!AH23="","",'Patrak C'!AH23)</f>
        <v/>
      </c>
      <c r="X23" s="306" t="str">
        <f>IF('Patrak C'!AI23="","",'Patrak C'!AI23)</f>
        <v/>
      </c>
      <c r="Y23" s="306" t="str">
        <f>IF('Patrak C'!AJ23="","",'Patrak C'!AJ23)</f>
        <v/>
      </c>
      <c r="Z23" s="324" t="str">
        <f t="shared" si="17"/>
        <v/>
      </c>
      <c r="AA23" s="289" t="str">
        <f t="shared" si="11"/>
        <v/>
      </c>
      <c r="AB23" s="305" t="str">
        <f>IF('Patrak C'!AP23="","",'Patrak C'!AP23)</f>
        <v/>
      </c>
      <c r="AC23" s="306" t="str">
        <f>IF('Patrak C'!AQ23="","",'Patrak C'!AQ23)</f>
        <v/>
      </c>
      <c r="AD23" s="306" t="str">
        <f>IF('Patrak C'!AR23="","",'Patrak C'!AR23)</f>
        <v/>
      </c>
      <c r="AE23" s="324" t="str">
        <f t="shared" si="18"/>
        <v/>
      </c>
      <c r="AF23" s="287" t="str">
        <f t="shared" si="12"/>
        <v/>
      </c>
      <c r="AG23" s="305" t="str">
        <f>IF('Patrak C'!AY23="","",'Patrak C'!AY23)</f>
        <v/>
      </c>
      <c r="AH23" s="306" t="str">
        <f>IF('Patrak C'!AZ23="","",'Patrak C'!AZ23)</f>
        <v/>
      </c>
      <c r="AI23" s="306" t="str">
        <f>IF('Patrak C'!BA23="","",'Patrak C'!BA23)</f>
        <v/>
      </c>
      <c r="AJ23" s="324" t="str">
        <f t="shared" si="19"/>
        <v/>
      </c>
      <c r="AK23" s="287" t="str">
        <f t="shared" si="20"/>
        <v/>
      </c>
      <c r="AL23" s="288" t="str">
        <f t="shared" si="21"/>
        <v/>
      </c>
      <c r="AM23" s="307" t="str">
        <f>IF('Patrak C'!BG23="","",'Patrak C'!BG23)</f>
        <v/>
      </c>
      <c r="AN23" s="306" t="str">
        <f>IF('Patrak C'!BH23="","",'Patrak C'!BH23)</f>
        <v/>
      </c>
      <c r="AO23" s="306" t="str">
        <f>IF('Patrak C'!BI23="","",'Patrak C'!BI23)</f>
        <v/>
      </c>
      <c r="AP23" s="324" t="str">
        <f t="shared" si="22"/>
        <v/>
      </c>
      <c r="AQ23" s="289" t="str">
        <f t="shared" si="13"/>
        <v/>
      </c>
      <c r="AR23" s="336" t="str">
        <f>'Patrak B'!AS38</f>
        <v/>
      </c>
      <c r="AS23" s="287" t="str">
        <f t="shared" si="23"/>
        <v/>
      </c>
      <c r="AT23" s="336" t="str">
        <f t="shared" si="24"/>
        <v/>
      </c>
      <c r="AU23" s="287" t="str">
        <f t="shared" si="25"/>
        <v/>
      </c>
    </row>
    <row r="24" spans="1:47" s="162" customFormat="1" ht="20.399999999999999" customHeight="1" x14ac:dyDescent="0.3">
      <c r="A24" s="276" t="str">
        <f>'Student Data'!A23</f>
        <v/>
      </c>
      <c r="B24" s="277" t="str">
        <f>IF('Student Data'!B23="","",'Student Data'!B23)</f>
        <v/>
      </c>
      <c r="C24" s="278" t="str">
        <f>IF('Student Data'!C23="","",'Student Data'!C23)</f>
        <v/>
      </c>
      <c r="D24" s="357" t="str">
        <f>IF('Student Data'!D23="","",'Student Data'!D23)</f>
        <v/>
      </c>
      <c r="E24" s="356">
        <f>'Student Data'!E23</f>
        <v>0</v>
      </c>
      <c r="F24" s="356">
        <f>'Student Data'!F23</f>
        <v>0</v>
      </c>
      <c r="G24" s="305" t="str">
        <f>IF('Patrak C'!H24="","",'Patrak C'!H24)</f>
        <v/>
      </c>
      <c r="H24" s="306" t="str">
        <f>IF('Patrak C'!I24="","",'Patrak C'!I24)</f>
        <v/>
      </c>
      <c r="I24" s="306" t="str">
        <f>IF('Patrak C'!J24="","",'Patrak C'!J24)</f>
        <v/>
      </c>
      <c r="J24" s="324" t="str">
        <f t="shared" si="14"/>
        <v/>
      </c>
      <c r="K24" s="287" t="str">
        <f t="shared" si="8"/>
        <v/>
      </c>
      <c r="L24" s="305" t="str">
        <f>IF('Patrak C'!Q24="","",'Patrak C'!Q24)</f>
        <v/>
      </c>
      <c r="M24" s="306" t="str">
        <f>IF('Patrak C'!R24="","",'Patrak C'!R24)</f>
        <v/>
      </c>
      <c r="N24" s="306" t="str">
        <f>IF('Patrak C'!S24="","",'Patrak C'!S24)</f>
        <v/>
      </c>
      <c r="O24" s="324" t="str">
        <f t="shared" si="15"/>
        <v/>
      </c>
      <c r="P24" s="287" t="str">
        <f t="shared" si="9"/>
        <v/>
      </c>
      <c r="Q24" s="288" t="str">
        <f t="shared" si="2"/>
        <v/>
      </c>
      <c r="R24" s="306" t="str">
        <f>IF('Patrak C'!Y24="","",'Patrak C'!Y24)</f>
        <v/>
      </c>
      <c r="S24" s="306" t="str">
        <f>IF('Patrak C'!Z24="","",'Patrak C'!Z24)</f>
        <v/>
      </c>
      <c r="T24" s="306" t="str">
        <f>IF('Patrak C'!AA24="","",'Patrak C'!AA24)</f>
        <v/>
      </c>
      <c r="U24" s="324" t="str">
        <f t="shared" si="16"/>
        <v/>
      </c>
      <c r="V24" s="287" t="str">
        <f t="shared" si="10"/>
        <v/>
      </c>
      <c r="W24" s="307" t="str">
        <f>IF('Patrak C'!AH24="","",'Patrak C'!AH24)</f>
        <v/>
      </c>
      <c r="X24" s="306" t="str">
        <f>IF('Patrak C'!AI24="","",'Patrak C'!AI24)</f>
        <v/>
      </c>
      <c r="Y24" s="306" t="str">
        <f>IF('Patrak C'!AJ24="","",'Patrak C'!AJ24)</f>
        <v/>
      </c>
      <c r="Z24" s="324" t="str">
        <f t="shared" si="17"/>
        <v/>
      </c>
      <c r="AA24" s="289" t="str">
        <f t="shared" si="11"/>
        <v/>
      </c>
      <c r="AB24" s="305" t="str">
        <f>IF('Patrak C'!AP24="","",'Patrak C'!AP24)</f>
        <v/>
      </c>
      <c r="AC24" s="306" t="str">
        <f>IF('Patrak C'!AQ24="","",'Patrak C'!AQ24)</f>
        <v/>
      </c>
      <c r="AD24" s="306" t="str">
        <f>IF('Patrak C'!AR24="","",'Patrak C'!AR24)</f>
        <v/>
      </c>
      <c r="AE24" s="324" t="str">
        <f t="shared" si="18"/>
        <v/>
      </c>
      <c r="AF24" s="287" t="str">
        <f t="shared" si="12"/>
        <v/>
      </c>
      <c r="AG24" s="305" t="str">
        <f>IF('Patrak C'!AY24="","",'Patrak C'!AY24)</f>
        <v/>
      </c>
      <c r="AH24" s="306" t="str">
        <f>IF('Patrak C'!AZ24="","",'Patrak C'!AZ24)</f>
        <v/>
      </c>
      <c r="AI24" s="306" t="str">
        <f>IF('Patrak C'!BA24="","",'Patrak C'!BA24)</f>
        <v/>
      </c>
      <c r="AJ24" s="324" t="str">
        <f t="shared" si="19"/>
        <v/>
      </c>
      <c r="AK24" s="287" t="str">
        <f t="shared" si="20"/>
        <v/>
      </c>
      <c r="AL24" s="288" t="str">
        <f t="shared" si="21"/>
        <v/>
      </c>
      <c r="AM24" s="307" t="str">
        <f>IF('Patrak C'!BG24="","",'Patrak C'!BG24)</f>
        <v/>
      </c>
      <c r="AN24" s="306" t="str">
        <f>IF('Patrak C'!BH24="","",'Patrak C'!BH24)</f>
        <v/>
      </c>
      <c r="AO24" s="306" t="str">
        <f>IF('Patrak C'!BI24="","",'Patrak C'!BI24)</f>
        <v/>
      </c>
      <c r="AP24" s="324" t="str">
        <f t="shared" si="22"/>
        <v/>
      </c>
      <c r="AQ24" s="289" t="str">
        <f t="shared" si="13"/>
        <v/>
      </c>
      <c r="AR24" s="336" t="str">
        <f>'Patrak B'!AS40</f>
        <v/>
      </c>
      <c r="AS24" s="287" t="str">
        <f t="shared" si="23"/>
        <v/>
      </c>
      <c r="AT24" s="336" t="str">
        <f t="shared" si="24"/>
        <v/>
      </c>
      <c r="AU24" s="287" t="str">
        <f t="shared" si="25"/>
        <v/>
      </c>
    </row>
    <row r="25" spans="1:47" s="162" customFormat="1" ht="20.399999999999999" customHeight="1" x14ac:dyDescent="0.3">
      <c r="A25" s="276" t="str">
        <f>'Student Data'!A24</f>
        <v/>
      </c>
      <c r="B25" s="277" t="str">
        <f>IF('Student Data'!B24="","",'Student Data'!B24)</f>
        <v/>
      </c>
      <c r="C25" s="278" t="str">
        <f>IF('Student Data'!C24="","",'Student Data'!C24)</f>
        <v/>
      </c>
      <c r="D25" s="357" t="str">
        <f>IF('Student Data'!D24="","",'Student Data'!D24)</f>
        <v/>
      </c>
      <c r="E25" s="356">
        <f>'Student Data'!E24</f>
        <v>0</v>
      </c>
      <c r="F25" s="356">
        <f>'Student Data'!F24</f>
        <v>0</v>
      </c>
      <c r="G25" s="305" t="str">
        <f>IF('Patrak C'!H25="","",'Patrak C'!H25)</f>
        <v/>
      </c>
      <c r="H25" s="306" t="str">
        <f>IF('Patrak C'!I25="","",'Patrak C'!I25)</f>
        <v/>
      </c>
      <c r="I25" s="306" t="str">
        <f>IF('Patrak C'!J25="","",'Patrak C'!J25)</f>
        <v/>
      </c>
      <c r="J25" s="324" t="str">
        <f t="shared" ref="J25:J73" si="26">IF((AND(G25="",H25="",I25="")),"",SUM(G25:I25))</f>
        <v/>
      </c>
      <c r="K25" s="287" t="str">
        <f t="shared" si="8"/>
        <v/>
      </c>
      <c r="L25" s="305" t="str">
        <f>IF('Patrak C'!Q25="","",'Patrak C'!Q25)</f>
        <v/>
      </c>
      <c r="M25" s="306" t="str">
        <f>IF('Patrak C'!R25="","",'Patrak C'!R25)</f>
        <v/>
      </c>
      <c r="N25" s="306" t="str">
        <f>IF('Patrak C'!S25="","",'Patrak C'!S25)</f>
        <v/>
      </c>
      <c r="O25" s="324" t="str">
        <f t="shared" ref="O25:O73" si="27">IF((AND(L25="",M25="",N25="")),"",SUM(L25:N25))</f>
        <v/>
      </c>
      <c r="P25" s="287" t="str">
        <f t="shared" si="9"/>
        <v/>
      </c>
      <c r="Q25" s="288" t="str">
        <f t="shared" ref="Q25:Q73" si="28">A25</f>
        <v/>
      </c>
      <c r="R25" s="306" t="str">
        <f>IF('Patrak C'!Y25="","",'Patrak C'!Y25)</f>
        <v/>
      </c>
      <c r="S25" s="306" t="str">
        <f>IF('Patrak C'!Z25="","",'Patrak C'!Z25)</f>
        <v/>
      </c>
      <c r="T25" s="306" t="str">
        <f>IF('Patrak C'!AA25="","",'Patrak C'!AA25)</f>
        <v/>
      </c>
      <c r="U25" s="324" t="str">
        <f t="shared" ref="U25:U73" si="29">IF((AND(R25="",S25="",T25="")),"",SUM(R25:T25))</f>
        <v/>
      </c>
      <c r="V25" s="287" t="str">
        <f t="shared" si="10"/>
        <v/>
      </c>
      <c r="W25" s="307" t="str">
        <f>IF('Patrak C'!AH25="","",'Patrak C'!AH25)</f>
        <v/>
      </c>
      <c r="X25" s="306" t="str">
        <f>IF('Patrak C'!AI25="","",'Patrak C'!AI25)</f>
        <v/>
      </c>
      <c r="Y25" s="306" t="str">
        <f>IF('Patrak C'!AJ25="","",'Patrak C'!AJ25)</f>
        <v/>
      </c>
      <c r="Z25" s="324" t="str">
        <f t="shared" ref="Z25:Z73" si="30">IF((AND(W25="",X25="",Y25="")),"",SUM(W25:Y25))</f>
        <v/>
      </c>
      <c r="AA25" s="289" t="str">
        <f t="shared" si="11"/>
        <v/>
      </c>
      <c r="AB25" s="305" t="str">
        <f>IF('Patrak C'!AP25="","",'Patrak C'!AP25)</f>
        <v/>
      </c>
      <c r="AC25" s="306" t="str">
        <f>IF('Patrak C'!AQ25="","",'Patrak C'!AQ25)</f>
        <v/>
      </c>
      <c r="AD25" s="306" t="str">
        <f>IF('Patrak C'!AR25="","",'Patrak C'!AR25)</f>
        <v/>
      </c>
      <c r="AE25" s="324" t="str">
        <f t="shared" ref="AE25:AE73" si="31">IF((AND(AB25="",AC25="",AD25="")),"",SUM(AB25:AD25))</f>
        <v/>
      </c>
      <c r="AF25" s="287" t="str">
        <f t="shared" si="12"/>
        <v/>
      </c>
      <c r="AG25" s="305" t="str">
        <f>IF('Patrak C'!AY25="","",'Patrak C'!AY25)</f>
        <v/>
      </c>
      <c r="AH25" s="306" t="str">
        <f>IF('Patrak C'!AZ25="","",'Patrak C'!AZ25)</f>
        <v/>
      </c>
      <c r="AI25" s="306" t="str">
        <f>IF('Patrak C'!BA25="","",'Patrak C'!BA25)</f>
        <v/>
      </c>
      <c r="AJ25" s="324" t="str">
        <f t="shared" ref="AJ25:AJ73" si="32">IF((AND(AG25="",AH25="",AI25="")),"",SUM(AG25:AI25))</f>
        <v/>
      </c>
      <c r="AK25" s="287" t="str">
        <f t="shared" si="20"/>
        <v/>
      </c>
      <c r="AL25" s="288" t="str">
        <f t="shared" si="21"/>
        <v/>
      </c>
      <c r="AM25" s="307" t="str">
        <f>IF('Patrak C'!BG25="","",'Patrak C'!BG25)</f>
        <v/>
      </c>
      <c r="AN25" s="306" t="str">
        <f>IF('Patrak C'!BH25="","",'Patrak C'!BH25)</f>
        <v/>
      </c>
      <c r="AO25" s="306" t="str">
        <f>IF('Patrak C'!BI25="","",'Patrak C'!BI25)</f>
        <v/>
      </c>
      <c r="AP25" s="324" t="str">
        <f t="shared" ref="AP25:AP73" si="33">IF((AND(AM25="",AN25="",AO25="")),"",SUM(AM25:AO25))</f>
        <v/>
      </c>
      <c r="AQ25" s="289" t="str">
        <f t="shared" si="13"/>
        <v/>
      </c>
      <c r="AR25" s="336" t="str">
        <f>'Patrak B'!AS42</f>
        <v/>
      </c>
      <c r="AS25" s="287" t="str">
        <f t="shared" si="23"/>
        <v/>
      </c>
      <c r="AT25" s="336" t="str">
        <f t="shared" si="24"/>
        <v/>
      </c>
      <c r="AU25" s="287" t="str">
        <f t="shared" si="25"/>
        <v/>
      </c>
    </row>
    <row r="26" spans="1:47" s="162" customFormat="1" ht="20.399999999999999" customHeight="1" x14ac:dyDescent="0.3">
      <c r="A26" s="276" t="str">
        <f>'Student Data'!A25</f>
        <v/>
      </c>
      <c r="B26" s="277" t="str">
        <f>IF('Student Data'!B25="","",'Student Data'!B25)</f>
        <v/>
      </c>
      <c r="C26" s="278" t="str">
        <f>IF('Student Data'!C25="","",'Student Data'!C25)</f>
        <v/>
      </c>
      <c r="D26" s="357" t="str">
        <f>IF('Student Data'!D25="","",'Student Data'!D25)</f>
        <v/>
      </c>
      <c r="E26" s="356">
        <f>'Student Data'!E25</f>
        <v>0</v>
      </c>
      <c r="F26" s="356">
        <f>'Student Data'!F25</f>
        <v>0</v>
      </c>
      <c r="G26" s="305" t="str">
        <f>IF('Patrak C'!H26="","",'Patrak C'!H26)</f>
        <v/>
      </c>
      <c r="H26" s="306" t="str">
        <f>IF('Patrak C'!I26="","",'Patrak C'!I26)</f>
        <v/>
      </c>
      <c r="I26" s="306" t="str">
        <f>IF('Patrak C'!J26="","",'Patrak C'!J26)</f>
        <v/>
      </c>
      <c r="J26" s="324" t="str">
        <f t="shared" si="26"/>
        <v/>
      </c>
      <c r="K26" s="287" t="str">
        <f t="shared" si="8"/>
        <v/>
      </c>
      <c r="L26" s="305" t="str">
        <f>IF('Patrak C'!Q26="","",'Patrak C'!Q26)</f>
        <v/>
      </c>
      <c r="M26" s="306" t="str">
        <f>IF('Patrak C'!R26="","",'Patrak C'!R26)</f>
        <v/>
      </c>
      <c r="N26" s="306" t="str">
        <f>IF('Patrak C'!S26="","",'Patrak C'!S26)</f>
        <v/>
      </c>
      <c r="O26" s="324" t="str">
        <f t="shared" si="27"/>
        <v/>
      </c>
      <c r="P26" s="287" t="str">
        <f t="shared" si="9"/>
        <v/>
      </c>
      <c r="Q26" s="288" t="str">
        <f t="shared" si="28"/>
        <v/>
      </c>
      <c r="R26" s="306" t="str">
        <f>IF('Patrak C'!Y26="","",'Patrak C'!Y26)</f>
        <v/>
      </c>
      <c r="S26" s="306" t="str">
        <f>IF('Patrak C'!Z26="","",'Patrak C'!Z26)</f>
        <v/>
      </c>
      <c r="T26" s="306" t="str">
        <f>IF('Patrak C'!AA26="","",'Patrak C'!AA26)</f>
        <v/>
      </c>
      <c r="U26" s="324" t="str">
        <f t="shared" si="29"/>
        <v/>
      </c>
      <c r="V26" s="287" t="str">
        <f t="shared" si="10"/>
        <v/>
      </c>
      <c r="W26" s="307" t="str">
        <f>IF('Patrak C'!AH26="","",'Patrak C'!AH26)</f>
        <v/>
      </c>
      <c r="X26" s="306" t="str">
        <f>IF('Patrak C'!AI26="","",'Patrak C'!AI26)</f>
        <v/>
      </c>
      <c r="Y26" s="306" t="str">
        <f>IF('Patrak C'!AJ26="","",'Patrak C'!AJ26)</f>
        <v/>
      </c>
      <c r="Z26" s="324" t="str">
        <f t="shared" si="30"/>
        <v/>
      </c>
      <c r="AA26" s="289" t="str">
        <f t="shared" si="11"/>
        <v/>
      </c>
      <c r="AB26" s="305" t="str">
        <f>IF('Patrak C'!AP26="","",'Patrak C'!AP26)</f>
        <v/>
      </c>
      <c r="AC26" s="306" t="str">
        <f>IF('Patrak C'!AQ26="","",'Patrak C'!AQ26)</f>
        <v/>
      </c>
      <c r="AD26" s="306" t="str">
        <f>IF('Patrak C'!AR26="","",'Patrak C'!AR26)</f>
        <v/>
      </c>
      <c r="AE26" s="324" t="str">
        <f t="shared" si="31"/>
        <v/>
      </c>
      <c r="AF26" s="287" t="str">
        <f t="shared" si="12"/>
        <v/>
      </c>
      <c r="AG26" s="305" t="str">
        <f>IF('Patrak C'!AY26="","",'Patrak C'!AY26)</f>
        <v/>
      </c>
      <c r="AH26" s="306" t="str">
        <f>IF('Patrak C'!AZ26="","",'Patrak C'!AZ26)</f>
        <v/>
      </c>
      <c r="AI26" s="306" t="str">
        <f>IF('Patrak C'!BA26="","",'Patrak C'!BA26)</f>
        <v/>
      </c>
      <c r="AJ26" s="324" t="str">
        <f t="shared" si="32"/>
        <v/>
      </c>
      <c r="AK26" s="287" t="str">
        <f t="shared" si="20"/>
        <v/>
      </c>
      <c r="AL26" s="288" t="str">
        <f t="shared" si="21"/>
        <v/>
      </c>
      <c r="AM26" s="307" t="str">
        <f>IF('Patrak C'!BG26="","",'Patrak C'!BG26)</f>
        <v/>
      </c>
      <c r="AN26" s="306" t="str">
        <f>IF('Patrak C'!BH26="","",'Patrak C'!BH26)</f>
        <v/>
      </c>
      <c r="AO26" s="306" t="str">
        <f>IF('Patrak C'!BI26="","",'Patrak C'!BI26)</f>
        <v/>
      </c>
      <c r="AP26" s="324" t="str">
        <f t="shared" si="33"/>
        <v/>
      </c>
      <c r="AQ26" s="289" t="str">
        <f t="shared" si="13"/>
        <v/>
      </c>
      <c r="AR26" s="336" t="str">
        <f>'Patrak B'!AS44</f>
        <v/>
      </c>
      <c r="AS26" s="287" t="str">
        <f t="shared" si="23"/>
        <v/>
      </c>
      <c r="AT26" s="336" t="str">
        <f t="shared" si="24"/>
        <v/>
      </c>
      <c r="AU26" s="287" t="str">
        <f t="shared" si="25"/>
        <v/>
      </c>
    </row>
    <row r="27" spans="1:47" s="162" customFormat="1" ht="20.399999999999999" customHeight="1" x14ac:dyDescent="0.3">
      <c r="A27" s="276" t="str">
        <f>'Student Data'!A26</f>
        <v/>
      </c>
      <c r="B27" s="277" t="str">
        <f>IF('Student Data'!B26="","",'Student Data'!B26)</f>
        <v/>
      </c>
      <c r="C27" s="278" t="str">
        <f>IF('Student Data'!C26="","",'Student Data'!C26)</f>
        <v/>
      </c>
      <c r="D27" s="357" t="str">
        <f>IF('Student Data'!D26="","",'Student Data'!D26)</f>
        <v/>
      </c>
      <c r="E27" s="356">
        <f>'Student Data'!E26</f>
        <v>0</v>
      </c>
      <c r="F27" s="356">
        <f>'Student Data'!F26</f>
        <v>0</v>
      </c>
      <c r="G27" s="305" t="str">
        <f>IF('Patrak C'!H27="","",'Patrak C'!H27)</f>
        <v/>
      </c>
      <c r="H27" s="306" t="str">
        <f>IF('Patrak C'!I27="","",'Patrak C'!I27)</f>
        <v/>
      </c>
      <c r="I27" s="306" t="str">
        <f>IF('Patrak C'!J27="","",'Patrak C'!J27)</f>
        <v/>
      </c>
      <c r="J27" s="324" t="str">
        <f t="shared" si="26"/>
        <v/>
      </c>
      <c r="K27" s="287" t="str">
        <f t="shared" si="8"/>
        <v/>
      </c>
      <c r="L27" s="305" t="str">
        <f>IF('Patrak C'!Q27="","",'Patrak C'!Q27)</f>
        <v/>
      </c>
      <c r="M27" s="306" t="str">
        <f>IF('Patrak C'!R27="","",'Patrak C'!R27)</f>
        <v/>
      </c>
      <c r="N27" s="306" t="str">
        <f>IF('Patrak C'!S27="","",'Patrak C'!S27)</f>
        <v/>
      </c>
      <c r="O27" s="324" t="str">
        <f t="shared" si="27"/>
        <v/>
      </c>
      <c r="P27" s="287" t="str">
        <f t="shared" si="9"/>
        <v/>
      </c>
      <c r="Q27" s="288" t="str">
        <f t="shared" si="28"/>
        <v/>
      </c>
      <c r="R27" s="306" t="str">
        <f>IF('Patrak C'!Y27="","",'Patrak C'!Y27)</f>
        <v/>
      </c>
      <c r="S27" s="306" t="str">
        <f>IF('Patrak C'!Z27="","",'Patrak C'!Z27)</f>
        <v/>
      </c>
      <c r="T27" s="306" t="str">
        <f>IF('Patrak C'!AA27="","",'Patrak C'!AA27)</f>
        <v/>
      </c>
      <c r="U27" s="324" t="str">
        <f t="shared" si="29"/>
        <v/>
      </c>
      <c r="V27" s="287" t="str">
        <f t="shared" si="10"/>
        <v/>
      </c>
      <c r="W27" s="307" t="str">
        <f>IF('Patrak C'!AH27="","",'Patrak C'!AH27)</f>
        <v/>
      </c>
      <c r="X27" s="306" t="str">
        <f>IF('Patrak C'!AI27="","",'Patrak C'!AI27)</f>
        <v/>
      </c>
      <c r="Y27" s="306" t="str">
        <f>IF('Patrak C'!AJ27="","",'Patrak C'!AJ27)</f>
        <v/>
      </c>
      <c r="Z27" s="324" t="str">
        <f t="shared" si="30"/>
        <v/>
      </c>
      <c r="AA27" s="289" t="str">
        <f t="shared" si="11"/>
        <v/>
      </c>
      <c r="AB27" s="305" t="str">
        <f>IF('Patrak C'!AP27="","",'Patrak C'!AP27)</f>
        <v/>
      </c>
      <c r="AC27" s="306" t="str">
        <f>IF('Patrak C'!AQ27="","",'Patrak C'!AQ27)</f>
        <v/>
      </c>
      <c r="AD27" s="306" t="str">
        <f>IF('Patrak C'!AR27="","",'Patrak C'!AR27)</f>
        <v/>
      </c>
      <c r="AE27" s="324" t="str">
        <f t="shared" si="31"/>
        <v/>
      </c>
      <c r="AF27" s="287" t="str">
        <f t="shared" si="12"/>
        <v/>
      </c>
      <c r="AG27" s="305" t="str">
        <f>IF('Patrak C'!AY27="","",'Patrak C'!AY27)</f>
        <v/>
      </c>
      <c r="AH27" s="306" t="str">
        <f>IF('Patrak C'!AZ27="","",'Patrak C'!AZ27)</f>
        <v/>
      </c>
      <c r="AI27" s="306" t="str">
        <f>IF('Patrak C'!BA27="","",'Patrak C'!BA27)</f>
        <v/>
      </c>
      <c r="AJ27" s="324" t="str">
        <f t="shared" si="32"/>
        <v/>
      </c>
      <c r="AK27" s="287" t="str">
        <f t="shared" si="20"/>
        <v/>
      </c>
      <c r="AL27" s="288" t="str">
        <f t="shared" si="21"/>
        <v/>
      </c>
      <c r="AM27" s="307" t="str">
        <f>IF('Patrak C'!BG27="","",'Patrak C'!BG27)</f>
        <v/>
      </c>
      <c r="AN27" s="306" t="str">
        <f>IF('Patrak C'!BH27="","",'Patrak C'!BH27)</f>
        <v/>
      </c>
      <c r="AO27" s="306" t="str">
        <f>IF('Patrak C'!BI27="","",'Patrak C'!BI27)</f>
        <v/>
      </c>
      <c r="AP27" s="324" t="str">
        <f t="shared" si="33"/>
        <v/>
      </c>
      <c r="AQ27" s="289" t="str">
        <f t="shared" si="13"/>
        <v/>
      </c>
      <c r="AR27" s="336" t="str">
        <f>'Patrak B'!AS46</f>
        <v/>
      </c>
      <c r="AS27" s="287" t="str">
        <f t="shared" si="23"/>
        <v/>
      </c>
      <c r="AT27" s="336" t="str">
        <f t="shared" si="24"/>
        <v/>
      </c>
      <c r="AU27" s="287" t="str">
        <f t="shared" si="25"/>
        <v/>
      </c>
    </row>
    <row r="28" spans="1:47" s="169" customFormat="1" ht="20.399999999999999" customHeight="1" x14ac:dyDescent="0.3">
      <c r="A28" s="276" t="str">
        <f>'Student Data'!A27</f>
        <v/>
      </c>
      <c r="B28" s="277" t="str">
        <f>IF('Student Data'!B27="","",'Student Data'!B27)</f>
        <v/>
      </c>
      <c r="C28" s="278" t="str">
        <f>IF('Student Data'!C27="","",'Student Data'!C27)</f>
        <v/>
      </c>
      <c r="D28" s="357" t="str">
        <f>IF('Student Data'!D27="","",'Student Data'!D27)</f>
        <v/>
      </c>
      <c r="E28" s="356">
        <f>'Student Data'!E27</f>
        <v>0</v>
      </c>
      <c r="F28" s="356">
        <f>'Student Data'!F27</f>
        <v>0</v>
      </c>
      <c r="G28" s="305" t="str">
        <f>IF('Patrak C'!H28="","",'Patrak C'!H28)</f>
        <v/>
      </c>
      <c r="H28" s="306" t="str">
        <f>IF('Patrak C'!I28="","",'Patrak C'!I28)</f>
        <v/>
      </c>
      <c r="I28" s="306" t="str">
        <f>IF('Patrak C'!J28="","",'Patrak C'!J28)</f>
        <v/>
      </c>
      <c r="J28" s="324" t="str">
        <f t="shared" si="26"/>
        <v/>
      </c>
      <c r="K28" s="287" t="str">
        <f t="shared" si="8"/>
        <v/>
      </c>
      <c r="L28" s="305" t="str">
        <f>IF('Patrak C'!Q28="","",'Patrak C'!Q28)</f>
        <v/>
      </c>
      <c r="M28" s="306" t="str">
        <f>IF('Patrak C'!R28="","",'Patrak C'!R28)</f>
        <v/>
      </c>
      <c r="N28" s="306" t="str">
        <f>IF('Patrak C'!S28="","",'Patrak C'!S28)</f>
        <v/>
      </c>
      <c r="O28" s="324" t="str">
        <f t="shared" si="27"/>
        <v/>
      </c>
      <c r="P28" s="287" t="str">
        <f t="shared" si="9"/>
        <v/>
      </c>
      <c r="Q28" s="288" t="str">
        <f t="shared" si="28"/>
        <v/>
      </c>
      <c r="R28" s="306" t="str">
        <f>IF('Patrak C'!Y28="","",'Patrak C'!Y28)</f>
        <v/>
      </c>
      <c r="S28" s="306" t="str">
        <f>IF('Patrak C'!Z28="","",'Patrak C'!Z28)</f>
        <v/>
      </c>
      <c r="T28" s="306" t="str">
        <f>IF('Patrak C'!AA28="","",'Patrak C'!AA28)</f>
        <v/>
      </c>
      <c r="U28" s="324" t="str">
        <f t="shared" si="29"/>
        <v/>
      </c>
      <c r="V28" s="287" t="str">
        <f t="shared" si="10"/>
        <v/>
      </c>
      <c r="W28" s="307" t="str">
        <f>IF('Patrak C'!AH28="","",'Patrak C'!AH28)</f>
        <v/>
      </c>
      <c r="X28" s="306" t="str">
        <f>IF('Patrak C'!AI28="","",'Patrak C'!AI28)</f>
        <v/>
      </c>
      <c r="Y28" s="306" t="str">
        <f>IF('Patrak C'!AJ28="","",'Patrak C'!AJ28)</f>
        <v/>
      </c>
      <c r="Z28" s="324" t="str">
        <f t="shared" si="30"/>
        <v/>
      </c>
      <c r="AA28" s="289" t="str">
        <f t="shared" si="11"/>
        <v/>
      </c>
      <c r="AB28" s="305" t="str">
        <f>IF('Patrak C'!AP28="","",'Patrak C'!AP28)</f>
        <v/>
      </c>
      <c r="AC28" s="306" t="str">
        <f>IF('Patrak C'!AQ28="","",'Patrak C'!AQ28)</f>
        <v/>
      </c>
      <c r="AD28" s="306" t="str">
        <f>IF('Patrak C'!AR28="","",'Patrak C'!AR28)</f>
        <v/>
      </c>
      <c r="AE28" s="324" t="str">
        <f t="shared" si="31"/>
        <v/>
      </c>
      <c r="AF28" s="287" t="str">
        <f t="shared" si="12"/>
        <v/>
      </c>
      <c r="AG28" s="305" t="str">
        <f>IF('Patrak C'!AY28="","",'Patrak C'!AY28)</f>
        <v/>
      </c>
      <c r="AH28" s="306" t="str">
        <f>IF('Patrak C'!AZ28="","",'Patrak C'!AZ28)</f>
        <v/>
      </c>
      <c r="AI28" s="306" t="str">
        <f>IF('Patrak C'!BA28="","",'Patrak C'!BA28)</f>
        <v/>
      </c>
      <c r="AJ28" s="324" t="str">
        <f t="shared" si="32"/>
        <v/>
      </c>
      <c r="AK28" s="287" t="str">
        <f t="shared" si="20"/>
        <v/>
      </c>
      <c r="AL28" s="288" t="str">
        <f t="shared" si="21"/>
        <v/>
      </c>
      <c r="AM28" s="307" t="str">
        <f>IF('Patrak C'!BG28="","",'Patrak C'!BG28)</f>
        <v/>
      </c>
      <c r="AN28" s="306" t="str">
        <f>IF('Patrak C'!BH28="","",'Patrak C'!BH28)</f>
        <v/>
      </c>
      <c r="AO28" s="306" t="str">
        <f>IF('Patrak C'!BI28="","",'Patrak C'!BI28)</f>
        <v/>
      </c>
      <c r="AP28" s="324" t="str">
        <f t="shared" si="33"/>
        <v/>
      </c>
      <c r="AQ28" s="289" t="str">
        <f t="shared" si="13"/>
        <v/>
      </c>
      <c r="AR28" s="336" t="str">
        <f>'Patrak B'!AS48</f>
        <v/>
      </c>
      <c r="AS28" s="287" t="str">
        <f t="shared" si="23"/>
        <v/>
      </c>
      <c r="AT28" s="336" t="str">
        <f t="shared" si="24"/>
        <v/>
      </c>
      <c r="AU28" s="287" t="str">
        <f t="shared" si="25"/>
        <v/>
      </c>
    </row>
    <row r="29" spans="1:47" s="169" customFormat="1" ht="20.399999999999999" customHeight="1" x14ac:dyDescent="0.3">
      <c r="A29" s="276" t="str">
        <f>'Student Data'!A28</f>
        <v/>
      </c>
      <c r="B29" s="277" t="str">
        <f>IF('Student Data'!B28="","",'Student Data'!B28)</f>
        <v/>
      </c>
      <c r="C29" s="278" t="str">
        <f>IF('Student Data'!C28="","",'Student Data'!C28)</f>
        <v/>
      </c>
      <c r="D29" s="357" t="str">
        <f>IF('Student Data'!D28="","",'Student Data'!D28)</f>
        <v/>
      </c>
      <c r="E29" s="356">
        <f>'Student Data'!E28</f>
        <v>0</v>
      </c>
      <c r="F29" s="356">
        <f>'Student Data'!F28</f>
        <v>0</v>
      </c>
      <c r="G29" s="305" t="str">
        <f>IF('Patrak C'!H29="","",'Patrak C'!H29)</f>
        <v/>
      </c>
      <c r="H29" s="306" t="str">
        <f>IF('Patrak C'!I29="","",'Patrak C'!I29)</f>
        <v/>
      </c>
      <c r="I29" s="306" t="str">
        <f>IF('Patrak C'!J29="","",'Patrak C'!J29)</f>
        <v/>
      </c>
      <c r="J29" s="324" t="str">
        <f t="shared" si="26"/>
        <v/>
      </c>
      <c r="K29" s="287" t="str">
        <f t="shared" si="8"/>
        <v/>
      </c>
      <c r="L29" s="305" t="str">
        <f>IF('Patrak C'!Q29="","",'Patrak C'!Q29)</f>
        <v/>
      </c>
      <c r="M29" s="306" t="str">
        <f>IF('Patrak C'!R29="","",'Patrak C'!R29)</f>
        <v/>
      </c>
      <c r="N29" s="306" t="str">
        <f>IF('Patrak C'!S29="","",'Patrak C'!S29)</f>
        <v/>
      </c>
      <c r="O29" s="324" t="str">
        <f t="shared" si="27"/>
        <v/>
      </c>
      <c r="P29" s="287" t="str">
        <f t="shared" si="9"/>
        <v/>
      </c>
      <c r="Q29" s="288" t="str">
        <f t="shared" si="28"/>
        <v/>
      </c>
      <c r="R29" s="306" t="str">
        <f>IF('Patrak C'!Y29="","",'Patrak C'!Y29)</f>
        <v/>
      </c>
      <c r="S29" s="306" t="str">
        <f>IF('Patrak C'!Z29="","",'Patrak C'!Z29)</f>
        <v/>
      </c>
      <c r="T29" s="306" t="str">
        <f>IF('Patrak C'!AA29="","",'Patrak C'!AA29)</f>
        <v/>
      </c>
      <c r="U29" s="324" t="str">
        <f t="shared" si="29"/>
        <v/>
      </c>
      <c r="V29" s="287" t="str">
        <f t="shared" si="10"/>
        <v/>
      </c>
      <c r="W29" s="307" t="str">
        <f>IF('Patrak C'!AH29="","",'Patrak C'!AH29)</f>
        <v/>
      </c>
      <c r="X29" s="306" t="str">
        <f>IF('Patrak C'!AI29="","",'Patrak C'!AI29)</f>
        <v/>
      </c>
      <c r="Y29" s="306" t="str">
        <f>IF('Patrak C'!AJ29="","",'Patrak C'!AJ29)</f>
        <v/>
      </c>
      <c r="Z29" s="324" t="str">
        <f t="shared" si="30"/>
        <v/>
      </c>
      <c r="AA29" s="289" t="str">
        <f t="shared" si="11"/>
        <v/>
      </c>
      <c r="AB29" s="305" t="str">
        <f>IF('Patrak C'!AP29="","",'Patrak C'!AP29)</f>
        <v/>
      </c>
      <c r="AC29" s="306" t="str">
        <f>IF('Patrak C'!AQ29="","",'Patrak C'!AQ29)</f>
        <v/>
      </c>
      <c r="AD29" s="306" t="str">
        <f>IF('Patrak C'!AR29="","",'Patrak C'!AR29)</f>
        <v/>
      </c>
      <c r="AE29" s="324" t="str">
        <f t="shared" si="31"/>
        <v/>
      </c>
      <c r="AF29" s="287" t="str">
        <f t="shared" si="12"/>
        <v/>
      </c>
      <c r="AG29" s="305" t="str">
        <f>IF('Patrak C'!AY29="","",'Patrak C'!AY29)</f>
        <v/>
      </c>
      <c r="AH29" s="306" t="str">
        <f>IF('Patrak C'!AZ29="","",'Patrak C'!AZ29)</f>
        <v/>
      </c>
      <c r="AI29" s="306" t="str">
        <f>IF('Patrak C'!BA29="","",'Patrak C'!BA29)</f>
        <v/>
      </c>
      <c r="AJ29" s="324" t="str">
        <f t="shared" si="32"/>
        <v/>
      </c>
      <c r="AK29" s="287" t="str">
        <f t="shared" si="20"/>
        <v/>
      </c>
      <c r="AL29" s="288" t="str">
        <f t="shared" si="21"/>
        <v/>
      </c>
      <c r="AM29" s="307" t="str">
        <f>IF('Patrak C'!BG29="","",'Patrak C'!BG29)</f>
        <v/>
      </c>
      <c r="AN29" s="306" t="str">
        <f>IF('Patrak C'!BH29="","",'Patrak C'!BH29)</f>
        <v/>
      </c>
      <c r="AO29" s="306" t="str">
        <f>IF('Patrak C'!BI29="","",'Patrak C'!BI29)</f>
        <v/>
      </c>
      <c r="AP29" s="324" t="str">
        <f t="shared" si="33"/>
        <v/>
      </c>
      <c r="AQ29" s="289" t="str">
        <f t="shared" si="13"/>
        <v/>
      </c>
      <c r="AR29" s="336" t="str">
        <f>'Patrak B'!AS50</f>
        <v/>
      </c>
      <c r="AS29" s="287" t="str">
        <f t="shared" si="23"/>
        <v/>
      </c>
      <c r="AT29" s="336" t="str">
        <f t="shared" si="24"/>
        <v/>
      </c>
      <c r="AU29" s="287" t="str">
        <f t="shared" si="25"/>
        <v/>
      </c>
    </row>
    <row r="30" spans="1:47" s="169" customFormat="1" ht="20.399999999999999" customHeight="1" x14ac:dyDescent="0.3">
      <c r="A30" s="276" t="str">
        <f>'Student Data'!A29</f>
        <v/>
      </c>
      <c r="B30" s="277" t="str">
        <f>IF('Student Data'!B29="","",'Student Data'!B29)</f>
        <v/>
      </c>
      <c r="C30" s="278" t="str">
        <f>IF('Student Data'!C29="","",'Student Data'!C29)</f>
        <v/>
      </c>
      <c r="D30" s="357" t="str">
        <f>IF('Student Data'!D29="","",'Student Data'!D29)</f>
        <v/>
      </c>
      <c r="E30" s="356">
        <f>'Student Data'!E29</f>
        <v>0</v>
      </c>
      <c r="F30" s="356">
        <f>'Student Data'!F29</f>
        <v>0</v>
      </c>
      <c r="G30" s="305" t="str">
        <f>IF('Patrak C'!H30="","",'Patrak C'!H30)</f>
        <v/>
      </c>
      <c r="H30" s="306" t="str">
        <f>IF('Patrak C'!I30="","",'Patrak C'!I30)</f>
        <v/>
      </c>
      <c r="I30" s="306" t="str">
        <f>IF('Patrak C'!J30="","",'Patrak C'!J30)</f>
        <v/>
      </c>
      <c r="J30" s="324" t="str">
        <f t="shared" si="26"/>
        <v/>
      </c>
      <c r="K30" s="287" t="str">
        <f t="shared" si="8"/>
        <v/>
      </c>
      <c r="L30" s="305" t="str">
        <f>IF('Patrak C'!Q30="","",'Patrak C'!Q30)</f>
        <v/>
      </c>
      <c r="M30" s="306" t="str">
        <f>IF('Patrak C'!R30="","",'Patrak C'!R30)</f>
        <v/>
      </c>
      <c r="N30" s="306" t="str">
        <f>IF('Patrak C'!S30="","",'Patrak C'!S30)</f>
        <v/>
      </c>
      <c r="O30" s="324" t="str">
        <f t="shared" si="27"/>
        <v/>
      </c>
      <c r="P30" s="287" t="str">
        <f t="shared" si="9"/>
        <v/>
      </c>
      <c r="Q30" s="288" t="str">
        <f t="shared" si="28"/>
        <v/>
      </c>
      <c r="R30" s="306" t="str">
        <f>IF('Patrak C'!Y30="","",'Patrak C'!Y30)</f>
        <v/>
      </c>
      <c r="S30" s="306" t="str">
        <f>IF('Patrak C'!Z30="","",'Patrak C'!Z30)</f>
        <v/>
      </c>
      <c r="T30" s="306" t="str">
        <f>IF('Patrak C'!AA30="","",'Patrak C'!AA30)</f>
        <v/>
      </c>
      <c r="U30" s="324" t="str">
        <f t="shared" si="29"/>
        <v/>
      </c>
      <c r="V30" s="287" t="str">
        <f t="shared" si="10"/>
        <v/>
      </c>
      <c r="W30" s="307" t="str">
        <f>IF('Patrak C'!AH30="","",'Patrak C'!AH30)</f>
        <v/>
      </c>
      <c r="X30" s="306" t="str">
        <f>IF('Patrak C'!AI30="","",'Patrak C'!AI30)</f>
        <v/>
      </c>
      <c r="Y30" s="306" t="str">
        <f>IF('Patrak C'!AJ30="","",'Patrak C'!AJ30)</f>
        <v/>
      </c>
      <c r="Z30" s="324" t="str">
        <f t="shared" si="30"/>
        <v/>
      </c>
      <c r="AA30" s="289" t="str">
        <f t="shared" si="11"/>
        <v/>
      </c>
      <c r="AB30" s="305" t="str">
        <f>IF('Patrak C'!AP30="","",'Patrak C'!AP30)</f>
        <v/>
      </c>
      <c r="AC30" s="306" t="str">
        <f>IF('Patrak C'!AQ30="","",'Patrak C'!AQ30)</f>
        <v/>
      </c>
      <c r="AD30" s="306" t="str">
        <f>IF('Patrak C'!AR30="","",'Patrak C'!AR30)</f>
        <v/>
      </c>
      <c r="AE30" s="324" t="str">
        <f t="shared" si="31"/>
        <v/>
      </c>
      <c r="AF30" s="287" t="str">
        <f t="shared" si="12"/>
        <v/>
      </c>
      <c r="AG30" s="305" t="str">
        <f>IF('Patrak C'!AY30="","",'Patrak C'!AY30)</f>
        <v/>
      </c>
      <c r="AH30" s="306" t="str">
        <f>IF('Patrak C'!AZ30="","",'Patrak C'!AZ30)</f>
        <v/>
      </c>
      <c r="AI30" s="306" t="str">
        <f>IF('Patrak C'!BA30="","",'Patrak C'!BA30)</f>
        <v/>
      </c>
      <c r="AJ30" s="324" t="str">
        <f t="shared" si="32"/>
        <v/>
      </c>
      <c r="AK30" s="287" t="str">
        <f t="shared" si="20"/>
        <v/>
      </c>
      <c r="AL30" s="288" t="str">
        <f t="shared" si="21"/>
        <v/>
      </c>
      <c r="AM30" s="307" t="str">
        <f>IF('Patrak C'!BG30="","",'Patrak C'!BG30)</f>
        <v/>
      </c>
      <c r="AN30" s="306" t="str">
        <f>IF('Patrak C'!BH30="","",'Patrak C'!BH30)</f>
        <v/>
      </c>
      <c r="AO30" s="306" t="str">
        <f>IF('Patrak C'!BI30="","",'Patrak C'!BI30)</f>
        <v/>
      </c>
      <c r="AP30" s="324" t="str">
        <f t="shared" si="33"/>
        <v/>
      </c>
      <c r="AQ30" s="289" t="str">
        <f t="shared" si="13"/>
        <v/>
      </c>
      <c r="AR30" s="336" t="str">
        <f>'Patrak B'!AS52</f>
        <v/>
      </c>
      <c r="AS30" s="287" t="str">
        <f t="shared" si="23"/>
        <v/>
      </c>
      <c r="AT30" s="336" t="str">
        <f t="shared" si="24"/>
        <v/>
      </c>
      <c r="AU30" s="287" t="str">
        <f t="shared" si="25"/>
        <v/>
      </c>
    </row>
    <row r="31" spans="1:47" s="169" customFormat="1" ht="20.399999999999999" customHeight="1" x14ac:dyDescent="0.3">
      <c r="A31" s="276" t="str">
        <f>'Student Data'!A30</f>
        <v/>
      </c>
      <c r="B31" s="277" t="str">
        <f>IF('Student Data'!B30="","",'Student Data'!B30)</f>
        <v/>
      </c>
      <c r="C31" s="278" t="str">
        <f>IF('Student Data'!C30="","",'Student Data'!C30)</f>
        <v/>
      </c>
      <c r="D31" s="357" t="str">
        <f>IF('Student Data'!D30="","",'Student Data'!D30)</f>
        <v/>
      </c>
      <c r="E31" s="356">
        <f>'Student Data'!E30</f>
        <v>0</v>
      </c>
      <c r="F31" s="356">
        <f>'Student Data'!F30</f>
        <v>0</v>
      </c>
      <c r="G31" s="305" t="str">
        <f>IF('Patrak C'!H31="","",'Patrak C'!H31)</f>
        <v/>
      </c>
      <c r="H31" s="306" t="str">
        <f>IF('Patrak C'!I31="","",'Patrak C'!I31)</f>
        <v/>
      </c>
      <c r="I31" s="306" t="str">
        <f>IF('Patrak C'!J31="","",'Patrak C'!J31)</f>
        <v/>
      </c>
      <c r="J31" s="324" t="str">
        <f t="shared" si="26"/>
        <v/>
      </c>
      <c r="K31" s="287" t="str">
        <f t="shared" si="8"/>
        <v/>
      </c>
      <c r="L31" s="305" t="str">
        <f>IF('Patrak C'!Q31="","",'Patrak C'!Q31)</f>
        <v/>
      </c>
      <c r="M31" s="306" t="str">
        <f>IF('Patrak C'!R31="","",'Patrak C'!R31)</f>
        <v/>
      </c>
      <c r="N31" s="306" t="str">
        <f>IF('Patrak C'!S31="","",'Patrak C'!S31)</f>
        <v/>
      </c>
      <c r="O31" s="324" t="str">
        <f t="shared" si="27"/>
        <v/>
      </c>
      <c r="P31" s="287" t="str">
        <f t="shared" si="9"/>
        <v/>
      </c>
      <c r="Q31" s="288" t="str">
        <f t="shared" si="28"/>
        <v/>
      </c>
      <c r="R31" s="306" t="str">
        <f>IF('Patrak C'!Y31="","",'Patrak C'!Y31)</f>
        <v/>
      </c>
      <c r="S31" s="306" t="str">
        <f>IF('Patrak C'!Z31="","",'Patrak C'!Z31)</f>
        <v/>
      </c>
      <c r="T31" s="306" t="str">
        <f>IF('Patrak C'!AA31="","",'Patrak C'!AA31)</f>
        <v/>
      </c>
      <c r="U31" s="324" t="str">
        <f t="shared" si="29"/>
        <v/>
      </c>
      <c r="V31" s="287" t="str">
        <f t="shared" si="10"/>
        <v/>
      </c>
      <c r="W31" s="307" t="str">
        <f>IF('Patrak C'!AH31="","",'Patrak C'!AH31)</f>
        <v/>
      </c>
      <c r="X31" s="306" t="str">
        <f>IF('Patrak C'!AI31="","",'Patrak C'!AI31)</f>
        <v/>
      </c>
      <c r="Y31" s="306" t="str">
        <f>IF('Patrak C'!AJ31="","",'Patrak C'!AJ31)</f>
        <v/>
      </c>
      <c r="Z31" s="324" t="str">
        <f t="shared" si="30"/>
        <v/>
      </c>
      <c r="AA31" s="289" t="str">
        <f t="shared" si="11"/>
        <v/>
      </c>
      <c r="AB31" s="305" t="str">
        <f>IF('Patrak C'!AP31="","",'Patrak C'!AP31)</f>
        <v/>
      </c>
      <c r="AC31" s="306" t="str">
        <f>IF('Patrak C'!AQ31="","",'Patrak C'!AQ31)</f>
        <v/>
      </c>
      <c r="AD31" s="306" t="str">
        <f>IF('Patrak C'!AR31="","",'Patrak C'!AR31)</f>
        <v/>
      </c>
      <c r="AE31" s="324" t="str">
        <f t="shared" si="31"/>
        <v/>
      </c>
      <c r="AF31" s="287" t="str">
        <f t="shared" si="12"/>
        <v/>
      </c>
      <c r="AG31" s="305" t="str">
        <f>IF('Patrak C'!AY31="","",'Patrak C'!AY31)</f>
        <v/>
      </c>
      <c r="AH31" s="306" t="str">
        <f>IF('Patrak C'!AZ31="","",'Patrak C'!AZ31)</f>
        <v/>
      </c>
      <c r="AI31" s="306" t="str">
        <f>IF('Patrak C'!BA31="","",'Patrak C'!BA31)</f>
        <v/>
      </c>
      <c r="AJ31" s="324" t="str">
        <f t="shared" si="32"/>
        <v/>
      </c>
      <c r="AK31" s="287" t="str">
        <f t="shared" si="20"/>
        <v/>
      </c>
      <c r="AL31" s="288" t="str">
        <f t="shared" si="21"/>
        <v/>
      </c>
      <c r="AM31" s="307" t="str">
        <f>IF('Patrak C'!BG31="","",'Patrak C'!BG31)</f>
        <v/>
      </c>
      <c r="AN31" s="306" t="str">
        <f>IF('Patrak C'!BH31="","",'Patrak C'!BH31)</f>
        <v/>
      </c>
      <c r="AO31" s="306" t="str">
        <f>IF('Patrak C'!BI31="","",'Patrak C'!BI31)</f>
        <v/>
      </c>
      <c r="AP31" s="324" t="str">
        <f t="shared" si="33"/>
        <v/>
      </c>
      <c r="AQ31" s="289" t="str">
        <f t="shared" si="13"/>
        <v/>
      </c>
      <c r="AR31" s="336" t="str">
        <f>'Patrak B'!AS54</f>
        <v/>
      </c>
      <c r="AS31" s="287" t="str">
        <f t="shared" si="23"/>
        <v/>
      </c>
      <c r="AT31" s="336" t="str">
        <f t="shared" si="24"/>
        <v/>
      </c>
      <c r="AU31" s="287" t="str">
        <f t="shared" si="25"/>
        <v/>
      </c>
    </row>
    <row r="32" spans="1:47" s="169" customFormat="1" ht="20.399999999999999" customHeight="1" x14ac:dyDescent="0.3">
      <c r="A32" s="276" t="str">
        <f>'Student Data'!A31</f>
        <v/>
      </c>
      <c r="B32" s="277" t="str">
        <f>IF('Student Data'!B31="","",'Student Data'!B31)</f>
        <v/>
      </c>
      <c r="C32" s="278" t="str">
        <f>IF('Student Data'!C31="","",'Student Data'!C31)</f>
        <v/>
      </c>
      <c r="D32" s="357" t="str">
        <f>IF('Student Data'!D31="","",'Student Data'!D31)</f>
        <v/>
      </c>
      <c r="E32" s="356">
        <f>'Student Data'!E31</f>
        <v>0</v>
      </c>
      <c r="F32" s="356">
        <f>'Student Data'!F31</f>
        <v>0</v>
      </c>
      <c r="G32" s="305" t="str">
        <f>IF('Patrak C'!H32="","",'Patrak C'!H32)</f>
        <v/>
      </c>
      <c r="H32" s="306" t="str">
        <f>IF('Patrak C'!I32="","",'Patrak C'!I32)</f>
        <v/>
      </c>
      <c r="I32" s="306" t="str">
        <f>IF('Patrak C'!J32="","",'Patrak C'!J32)</f>
        <v/>
      </c>
      <c r="J32" s="324" t="str">
        <f t="shared" si="26"/>
        <v/>
      </c>
      <c r="K32" s="287" t="str">
        <f t="shared" si="8"/>
        <v/>
      </c>
      <c r="L32" s="305" t="str">
        <f>IF('Patrak C'!Q32="","",'Patrak C'!Q32)</f>
        <v/>
      </c>
      <c r="M32" s="306" t="str">
        <f>IF('Patrak C'!R32="","",'Patrak C'!R32)</f>
        <v/>
      </c>
      <c r="N32" s="306" t="str">
        <f>IF('Patrak C'!S32="","",'Patrak C'!S32)</f>
        <v/>
      </c>
      <c r="O32" s="324" t="str">
        <f t="shared" si="27"/>
        <v/>
      </c>
      <c r="P32" s="287" t="str">
        <f t="shared" si="9"/>
        <v/>
      </c>
      <c r="Q32" s="288" t="str">
        <f t="shared" si="28"/>
        <v/>
      </c>
      <c r="R32" s="306" t="str">
        <f>IF('Patrak C'!Y32="","",'Patrak C'!Y32)</f>
        <v/>
      </c>
      <c r="S32" s="306" t="str">
        <f>IF('Patrak C'!Z32="","",'Patrak C'!Z32)</f>
        <v/>
      </c>
      <c r="T32" s="306" t="str">
        <f>IF('Patrak C'!AA32="","",'Patrak C'!AA32)</f>
        <v/>
      </c>
      <c r="U32" s="324" t="str">
        <f t="shared" si="29"/>
        <v/>
      </c>
      <c r="V32" s="287" t="str">
        <f t="shared" si="10"/>
        <v/>
      </c>
      <c r="W32" s="307" t="str">
        <f>IF('Patrak C'!AH32="","",'Patrak C'!AH32)</f>
        <v/>
      </c>
      <c r="X32" s="306" t="str">
        <f>IF('Patrak C'!AI32="","",'Patrak C'!AI32)</f>
        <v/>
      </c>
      <c r="Y32" s="306" t="str">
        <f>IF('Patrak C'!AJ32="","",'Patrak C'!AJ32)</f>
        <v/>
      </c>
      <c r="Z32" s="324" t="str">
        <f t="shared" si="30"/>
        <v/>
      </c>
      <c r="AA32" s="289" t="str">
        <f t="shared" si="11"/>
        <v/>
      </c>
      <c r="AB32" s="305" t="str">
        <f>IF('Patrak C'!AP32="","",'Patrak C'!AP32)</f>
        <v/>
      </c>
      <c r="AC32" s="306" t="str">
        <f>IF('Patrak C'!AQ32="","",'Patrak C'!AQ32)</f>
        <v/>
      </c>
      <c r="AD32" s="306" t="str">
        <f>IF('Patrak C'!AR32="","",'Patrak C'!AR32)</f>
        <v/>
      </c>
      <c r="AE32" s="324" t="str">
        <f t="shared" si="31"/>
        <v/>
      </c>
      <c r="AF32" s="287" t="str">
        <f t="shared" si="12"/>
        <v/>
      </c>
      <c r="AG32" s="305" t="str">
        <f>IF('Patrak C'!AY32="","",'Patrak C'!AY32)</f>
        <v/>
      </c>
      <c r="AH32" s="306" t="str">
        <f>IF('Patrak C'!AZ32="","",'Patrak C'!AZ32)</f>
        <v/>
      </c>
      <c r="AI32" s="306" t="str">
        <f>IF('Patrak C'!BA32="","",'Patrak C'!BA32)</f>
        <v/>
      </c>
      <c r="AJ32" s="324" t="str">
        <f t="shared" si="32"/>
        <v/>
      </c>
      <c r="AK32" s="287" t="str">
        <f t="shared" si="20"/>
        <v/>
      </c>
      <c r="AL32" s="288" t="str">
        <f t="shared" si="21"/>
        <v/>
      </c>
      <c r="AM32" s="307" t="str">
        <f>IF('Patrak C'!BG32="","",'Patrak C'!BG32)</f>
        <v/>
      </c>
      <c r="AN32" s="306" t="str">
        <f>IF('Patrak C'!BH32="","",'Patrak C'!BH32)</f>
        <v/>
      </c>
      <c r="AO32" s="306" t="str">
        <f>IF('Patrak C'!BI32="","",'Patrak C'!BI32)</f>
        <v/>
      </c>
      <c r="AP32" s="324" t="str">
        <f t="shared" si="33"/>
        <v/>
      </c>
      <c r="AQ32" s="289" t="str">
        <f t="shared" si="13"/>
        <v/>
      </c>
      <c r="AR32" s="336" t="str">
        <f>'Patrak B'!AS56</f>
        <v/>
      </c>
      <c r="AS32" s="287" t="str">
        <f t="shared" si="23"/>
        <v/>
      </c>
      <c r="AT32" s="336" t="str">
        <f t="shared" si="24"/>
        <v/>
      </c>
      <c r="AU32" s="287" t="str">
        <f t="shared" si="25"/>
        <v/>
      </c>
    </row>
    <row r="33" spans="1:47" s="169" customFormat="1" ht="20.399999999999999" customHeight="1" x14ac:dyDescent="0.3">
      <c r="A33" s="276" t="str">
        <f>'Student Data'!A32</f>
        <v/>
      </c>
      <c r="B33" s="277" t="str">
        <f>IF('Student Data'!B32="","",'Student Data'!B32)</f>
        <v/>
      </c>
      <c r="C33" s="278" t="str">
        <f>IF('Student Data'!C32="","",'Student Data'!C32)</f>
        <v/>
      </c>
      <c r="D33" s="357" t="str">
        <f>IF('Student Data'!D32="","",'Student Data'!D32)</f>
        <v/>
      </c>
      <c r="E33" s="356">
        <f>'Student Data'!E32</f>
        <v>0</v>
      </c>
      <c r="F33" s="356">
        <f>'Student Data'!F32</f>
        <v>0</v>
      </c>
      <c r="G33" s="305" t="str">
        <f>IF('Patrak C'!H33="","",'Patrak C'!H33)</f>
        <v/>
      </c>
      <c r="H33" s="306" t="str">
        <f>IF('Patrak C'!I33="","",'Patrak C'!I33)</f>
        <v/>
      </c>
      <c r="I33" s="306" t="str">
        <f>IF('Patrak C'!J33="","",'Patrak C'!J33)</f>
        <v/>
      </c>
      <c r="J33" s="324" t="str">
        <f t="shared" si="26"/>
        <v/>
      </c>
      <c r="K33" s="287" t="str">
        <f t="shared" si="8"/>
        <v/>
      </c>
      <c r="L33" s="305" t="str">
        <f>IF('Patrak C'!Q33="","",'Patrak C'!Q33)</f>
        <v/>
      </c>
      <c r="M33" s="306" t="str">
        <f>IF('Patrak C'!R33="","",'Patrak C'!R33)</f>
        <v/>
      </c>
      <c r="N33" s="306" t="str">
        <f>IF('Patrak C'!S33="","",'Patrak C'!S33)</f>
        <v/>
      </c>
      <c r="O33" s="324" t="str">
        <f t="shared" si="27"/>
        <v/>
      </c>
      <c r="P33" s="287" t="str">
        <f t="shared" si="9"/>
        <v/>
      </c>
      <c r="Q33" s="288" t="str">
        <f t="shared" si="28"/>
        <v/>
      </c>
      <c r="R33" s="306" t="str">
        <f>IF('Patrak C'!Y33="","",'Patrak C'!Y33)</f>
        <v/>
      </c>
      <c r="S33" s="306" t="str">
        <f>IF('Patrak C'!Z33="","",'Patrak C'!Z33)</f>
        <v/>
      </c>
      <c r="T33" s="306" t="str">
        <f>IF('Patrak C'!AA33="","",'Patrak C'!AA33)</f>
        <v/>
      </c>
      <c r="U33" s="324" t="str">
        <f t="shared" si="29"/>
        <v/>
      </c>
      <c r="V33" s="287" t="str">
        <f t="shared" si="10"/>
        <v/>
      </c>
      <c r="W33" s="307" t="str">
        <f>IF('Patrak C'!AH33="","",'Patrak C'!AH33)</f>
        <v/>
      </c>
      <c r="X33" s="306" t="str">
        <f>IF('Patrak C'!AI33="","",'Patrak C'!AI33)</f>
        <v/>
      </c>
      <c r="Y33" s="306" t="str">
        <f>IF('Patrak C'!AJ33="","",'Patrak C'!AJ33)</f>
        <v/>
      </c>
      <c r="Z33" s="324" t="str">
        <f t="shared" si="30"/>
        <v/>
      </c>
      <c r="AA33" s="289" t="str">
        <f t="shared" si="11"/>
        <v/>
      </c>
      <c r="AB33" s="305" t="str">
        <f>IF('Patrak C'!AP33="","",'Patrak C'!AP33)</f>
        <v/>
      </c>
      <c r="AC33" s="306" t="str">
        <f>IF('Patrak C'!AQ33="","",'Patrak C'!AQ33)</f>
        <v/>
      </c>
      <c r="AD33" s="306" t="str">
        <f>IF('Patrak C'!AR33="","",'Patrak C'!AR33)</f>
        <v/>
      </c>
      <c r="AE33" s="324" t="str">
        <f t="shared" si="31"/>
        <v/>
      </c>
      <c r="AF33" s="287" t="str">
        <f t="shared" si="12"/>
        <v/>
      </c>
      <c r="AG33" s="305" t="str">
        <f>IF('Patrak C'!AY33="","",'Patrak C'!AY33)</f>
        <v/>
      </c>
      <c r="AH33" s="306" t="str">
        <f>IF('Patrak C'!AZ33="","",'Patrak C'!AZ33)</f>
        <v/>
      </c>
      <c r="AI33" s="306" t="str">
        <f>IF('Patrak C'!BA33="","",'Patrak C'!BA33)</f>
        <v/>
      </c>
      <c r="AJ33" s="324" t="str">
        <f t="shared" si="32"/>
        <v/>
      </c>
      <c r="AK33" s="287" t="str">
        <f t="shared" si="20"/>
        <v/>
      </c>
      <c r="AL33" s="288" t="str">
        <f t="shared" si="21"/>
        <v/>
      </c>
      <c r="AM33" s="307" t="str">
        <f>IF('Patrak C'!BG33="","",'Patrak C'!BG33)</f>
        <v/>
      </c>
      <c r="AN33" s="306" t="str">
        <f>IF('Patrak C'!BH33="","",'Patrak C'!BH33)</f>
        <v/>
      </c>
      <c r="AO33" s="306" t="str">
        <f>IF('Patrak C'!BI33="","",'Patrak C'!BI33)</f>
        <v/>
      </c>
      <c r="AP33" s="324" t="str">
        <f t="shared" si="33"/>
        <v/>
      </c>
      <c r="AQ33" s="289" t="str">
        <f t="shared" si="13"/>
        <v/>
      </c>
      <c r="AR33" s="336" t="str">
        <f>'Patrak B'!AS58</f>
        <v/>
      </c>
      <c r="AS33" s="287" t="str">
        <f t="shared" si="23"/>
        <v/>
      </c>
      <c r="AT33" s="336" t="str">
        <f t="shared" si="24"/>
        <v/>
      </c>
      <c r="AU33" s="287" t="str">
        <f t="shared" si="25"/>
        <v/>
      </c>
    </row>
    <row r="34" spans="1:47" s="169" customFormat="1" ht="20.399999999999999" customHeight="1" x14ac:dyDescent="0.3">
      <c r="A34" s="276" t="str">
        <f>'Student Data'!A33</f>
        <v/>
      </c>
      <c r="B34" s="277" t="str">
        <f>IF('Student Data'!B33="","",'Student Data'!B33)</f>
        <v/>
      </c>
      <c r="C34" s="278" t="str">
        <f>IF('Student Data'!C33="","",'Student Data'!C33)</f>
        <v/>
      </c>
      <c r="D34" s="357" t="str">
        <f>IF('Student Data'!D33="","",'Student Data'!D33)</f>
        <v/>
      </c>
      <c r="E34" s="356">
        <f>'Student Data'!E33</f>
        <v>0</v>
      </c>
      <c r="F34" s="356">
        <f>'Student Data'!F33</f>
        <v>0</v>
      </c>
      <c r="G34" s="305" t="str">
        <f>IF('Patrak C'!H34="","",'Patrak C'!H34)</f>
        <v/>
      </c>
      <c r="H34" s="306" t="str">
        <f>IF('Patrak C'!I34="","",'Patrak C'!I34)</f>
        <v/>
      </c>
      <c r="I34" s="306" t="str">
        <f>IF('Patrak C'!J34="","",'Patrak C'!J34)</f>
        <v/>
      </c>
      <c r="J34" s="324" t="str">
        <f t="shared" si="26"/>
        <v/>
      </c>
      <c r="K34" s="287" t="str">
        <f t="shared" si="8"/>
        <v/>
      </c>
      <c r="L34" s="305" t="str">
        <f>IF('Patrak C'!Q34="","",'Patrak C'!Q34)</f>
        <v/>
      </c>
      <c r="M34" s="306" t="str">
        <f>IF('Patrak C'!R34="","",'Patrak C'!R34)</f>
        <v/>
      </c>
      <c r="N34" s="306" t="str">
        <f>IF('Patrak C'!S34="","",'Patrak C'!S34)</f>
        <v/>
      </c>
      <c r="O34" s="324" t="str">
        <f t="shared" si="27"/>
        <v/>
      </c>
      <c r="P34" s="287" t="str">
        <f t="shared" si="9"/>
        <v/>
      </c>
      <c r="Q34" s="288" t="str">
        <f t="shared" si="28"/>
        <v/>
      </c>
      <c r="R34" s="306" t="str">
        <f>IF('Patrak C'!Y34="","",'Patrak C'!Y34)</f>
        <v/>
      </c>
      <c r="S34" s="306" t="str">
        <f>IF('Patrak C'!Z34="","",'Patrak C'!Z34)</f>
        <v/>
      </c>
      <c r="T34" s="306" t="str">
        <f>IF('Patrak C'!AA34="","",'Patrak C'!AA34)</f>
        <v/>
      </c>
      <c r="U34" s="324" t="str">
        <f t="shared" si="29"/>
        <v/>
      </c>
      <c r="V34" s="287" t="str">
        <f t="shared" si="10"/>
        <v/>
      </c>
      <c r="W34" s="307" t="str">
        <f>IF('Patrak C'!AH34="","",'Patrak C'!AH34)</f>
        <v/>
      </c>
      <c r="X34" s="306" t="str">
        <f>IF('Patrak C'!AI34="","",'Patrak C'!AI34)</f>
        <v/>
      </c>
      <c r="Y34" s="306" t="str">
        <f>IF('Patrak C'!AJ34="","",'Patrak C'!AJ34)</f>
        <v/>
      </c>
      <c r="Z34" s="324" t="str">
        <f t="shared" si="30"/>
        <v/>
      </c>
      <c r="AA34" s="289" t="str">
        <f t="shared" si="11"/>
        <v/>
      </c>
      <c r="AB34" s="305" t="str">
        <f>IF('Patrak C'!AP34="","",'Patrak C'!AP34)</f>
        <v/>
      </c>
      <c r="AC34" s="306" t="str">
        <f>IF('Patrak C'!AQ34="","",'Patrak C'!AQ34)</f>
        <v/>
      </c>
      <c r="AD34" s="306" t="str">
        <f>IF('Patrak C'!AR34="","",'Patrak C'!AR34)</f>
        <v/>
      </c>
      <c r="AE34" s="324" t="str">
        <f t="shared" si="31"/>
        <v/>
      </c>
      <c r="AF34" s="287" t="str">
        <f t="shared" si="12"/>
        <v/>
      </c>
      <c r="AG34" s="305" t="str">
        <f>IF('Patrak C'!AY34="","",'Patrak C'!AY34)</f>
        <v/>
      </c>
      <c r="AH34" s="306" t="str">
        <f>IF('Patrak C'!AZ34="","",'Patrak C'!AZ34)</f>
        <v/>
      </c>
      <c r="AI34" s="306" t="str">
        <f>IF('Patrak C'!BA34="","",'Patrak C'!BA34)</f>
        <v/>
      </c>
      <c r="AJ34" s="324" t="str">
        <f t="shared" si="32"/>
        <v/>
      </c>
      <c r="AK34" s="287" t="str">
        <f t="shared" si="20"/>
        <v/>
      </c>
      <c r="AL34" s="288" t="str">
        <f t="shared" si="21"/>
        <v/>
      </c>
      <c r="AM34" s="307" t="str">
        <f>IF('Patrak C'!BG34="","",'Patrak C'!BG34)</f>
        <v/>
      </c>
      <c r="AN34" s="306" t="str">
        <f>IF('Patrak C'!BH34="","",'Patrak C'!BH34)</f>
        <v/>
      </c>
      <c r="AO34" s="306" t="str">
        <f>IF('Patrak C'!BI34="","",'Patrak C'!BI34)</f>
        <v/>
      </c>
      <c r="AP34" s="324" t="str">
        <f t="shared" si="33"/>
        <v/>
      </c>
      <c r="AQ34" s="289" t="str">
        <f t="shared" si="13"/>
        <v/>
      </c>
      <c r="AR34" s="336" t="str">
        <f>'Patrak B'!AS60</f>
        <v/>
      </c>
      <c r="AS34" s="287" t="str">
        <f t="shared" si="23"/>
        <v/>
      </c>
      <c r="AT34" s="336" t="str">
        <f t="shared" si="24"/>
        <v/>
      </c>
      <c r="AU34" s="287" t="str">
        <f t="shared" si="25"/>
        <v/>
      </c>
    </row>
    <row r="35" spans="1:47" s="169" customFormat="1" ht="20.399999999999999" customHeight="1" x14ac:dyDescent="0.3">
      <c r="A35" s="276" t="str">
        <f>'Student Data'!A34</f>
        <v/>
      </c>
      <c r="B35" s="277" t="str">
        <f>IF('Student Data'!B34="","",'Student Data'!B34)</f>
        <v/>
      </c>
      <c r="C35" s="278" t="str">
        <f>IF('Student Data'!C34="","",'Student Data'!C34)</f>
        <v/>
      </c>
      <c r="D35" s="357" t="str">
        <f>IF('Student Data'!D34="","",'Student Data'!D34)</f>
        <v/>
      </c>
      <c r="E35" s="356">
        <f>'Student Data'!E34</f>
        <v>0</v>
      </c>
      <c r="F35" s="356">
        <f>'Student Data'!F34</f>
        <v>0</v>
      </c>
      <c r="G35" s="305" t="str">
        <f>IF('Patrak C'!H35="","",'Patrak C'!H35)</f>
        <v/>
      </c>
      <c r="H35" s="306" t="str">
        <f>IF('Patrak C'!I35="","",'Patrak C'!I35)</f>
        <v/>
      </c>
      <c r="I35" s="306" t="str">
        <f>IF('Patrak C'!J35="","",'Patrak C'!J35)</f>
        <v/>
      </c>
      <c r="J35" s="324" t="str">
        <f t="shared" si="26"/>
        <v/>
      </c>
      <c r="K35" s="287" t="str">
        <f t="shared" si="8"/>
        <v/>
      </c>
      <c r="L35" s="305" t="str">
        <f>IF('Patrak C'!Q35="","",'Patrak C'!Q35)</f>
        <v/>
      </c>
      <c r="M35" s="306" t="str">
        <f>IF('Patrak C'!R35="","",'Patrak C'!R35)</f>
        <v/>
      </c>
      <c r="N35" s="306" t="str">
        <f>IF('Patrak C'!S35="","",'Patrak C'!S35)</f>
        <v/>
      </c>
      <c r="O35" s="324" t="str">
        <f t="shared" si="27"/>
        <v/>
      </c>
      <c r="P35" s="287" t="str">
        <f t="shared" si="9"/>
        <v/>
      </c>
      <c r="Q35" s="288" t="str">
        <f t="shared" si="28"/>
        <v/>
      </c>
      <c r="R35" s="306" t="str">
        <f>IF('Patrak C'!Y35="","",'Patrak C'!Y35)</f>
        <v/>
      </c>
      <c r="S35" s="306" t="str">
        <f>IF('Patrak C'!Z35="","",'Patrak C'!Z35)</f>
        <v/>
      </c>
      <c r="T35" s="306" t="str">
        <f>IF('Patrak C'!AA35="","",'Patrak C'!AA35)</f>
        <v/>
      </c>
      <c r="U35" s="324" t="str">
        <f t="shared" si="29"/>
        <v/>
      </c>
      <c r="V35" s="287" t="str">
        <f t="shared" si="10"/>
        <v/>
      </c>
      <c r="W35" s="307" t="str">
        <f>IF('Patrak C'!AH35="","",'Patrak C'!AH35)</f>
        <v/>
      </c>
      <c r="X35" s="306" t="str">
        <f>IF('Patrak C'!AI35="","",'Patrak C'!AI35)</f>
        <v/>
      </c>
      <c r="Y35" s="306" t="str">
        <f>IF('Patrak C'!AJ35="","",'Patrak C'!AJ35)</f>
        <v/>
      </c>
      <c r="Z35" s="324" t="str">
        <f t="shared" si="30"/>
        <v/>
      </c>
      <c r="AA35" s="289" t="str">
        <f t="shared" si="11"/>
        <v/>
      </c>
      <c r="AB35" s="305" t="str">
        <f>IF('Patrak C'!AP35="","",'Patrak C'!AP35)</f>
        <v/>
      </c>
      <c r="AC35" s="306" t="str">
        <f>IF('Patrak C'!AQ35="","",'Patrak C'!AQ35)</f>
        <v/>
      </c>
      <c r="AD35" s="306" t="str">
        <f>IF('Patrak C'!AR35="","",'Patrak C'!AR35)</f>
        <v/>
      </c>
      <c r="AE35" s="324" t="str">
        <f t="shared" si="31"/>
        <v/>
      </c>
      <c r="AF35" s="287" t="str">
        <f t="shared" si="12"/>
        <v/>
      </c>
      <c r="AG35" s="305" t="str">
        <f>IF('Patrak C'!AY35="","",'Patrak C'!AY35)</f>
        <v/>
      </c>
      <c r="AH35" s="306" t="str">
        <f>IF('Patrak C'!AZ35="","",'Patrak C'!AZ35)</f>
        <v/>
      </c>
      <c r="AI35" s="306" t="str">
        <f>IF('Patrak C'!BA35="","",'Patrak C'!BA35)</f>
        <v/>
      </c>
      <c r="AJ35" s="324" t="str">
        <f t="shared" si="32"/>
        <v/>
      </c>
      <c r="AK35" s="287" t="str">
        <f t="shared" si="20"/>
        <v/>
      </c>
      <c r="AL35" s="288" t="str">
        <f t="shared" si="21"/>
        <v/>
      </c>
      <c r="AM35" s="307" t="str">
        <f>IF('Patrak C'!BG35="","",'Patrak C'!BG35)</f>
        <v/>
      </c>
      <c r="AN35" s="306" t="str">
        <f>IF('Patrak C'!BH35="","",'Patrak C'!BH35)</f>
        <v/>
      </c>
      <c r="AO35" s="306" t="str">
        <f>IF('Patrak C'!BI35="","",'Patrak C'!BI35)</f>
        <v/>
      </c>
      <c r="AP35" s="324" t="str">
        <f t="shared" si="33"/>
        <v/>
      </c>
      <c r="AQ35" s="289" t="str">
        <f t="shared" si="13"/>
        <v/>
      </c>
      <c r="AR35" s="336" t="str">
        <f>'Patrak B'!AS62</f>
        <v/>
      </c>
      <c r="AS35" s="287" t="str">
        <f t="shared" si="23"/>
        <v/>
      </c>
      <c r="AT35" s="336" t="str">
        <f t="shared" si="24"/>
        <v/>
      </c>
      <c r="AU35" s="287" t="str">
        <f t="shared" si="25"/>
        <v/>
      </c>
    </row>
    <row r="36" spans="1:47" s="169" customFormat="1" ht="20.399999999999999" customHeight="1" x14ac:dyDescent="0.3">
      <c r="A36" s="276" t="str">
        <f>'Student Data'!A35</f>
        <v/>
      </c>
      <c r="B36" s="277" t="str">
        <f>IF('Student Data'!B35="","",'Student Data'!B35)</f>
        <v/>
      </c>
      <c r="C36" s="278" t="str">
        <f>IF('Student Data'!C35="","",'Student Data'!C35)</f>
        <v/>
      </c>
      <c r="D36" s="357" t="str">
        <f>IF('Student Data'!D35="","",'Student Data'!D35)</f>
        <v/>
      </c>
      <c r="E36" s="356">
        <f>'Student Data'!E35</f>
        <v>0</v>
      </c>
      <c r="F36" s="356">
        <f>'Student Data'!F35</f>
        <v>0</v>
      </c>
      <c r="G36" s="305" t="str">
        <f>IF('Patrak C'!H36="","",'Patrak C'!H36)</f>
        <v/>
      </c>
      <c r="H36" s="306" t="str">
        <f>IF('Patrak C'!I36="","",'Patrak C'!I36)</f>
        <v/>
      </c>
      <c r="I36" s="306" t="str">
        <f>IF('Patrak C'!J36="","",'Patrak C'!J36)</f>
        <v/>
      </c>
      <c r="J36" s="324" t="str">
        <f t="shared" si="26"/>
        <v/>
      </c>
      <c r="K36" s="287" t="str">
        <f t="shared" si="8"/>
        <v/>
      </c>
      <c r="L36" s="305" t="str">
        <f>IF('Patrak C'!Q36="","",'Patrak C'!Q36)</f>
        <v/>
      </c>
      <c r="M36" s="306" t="str">
        <f>IF('Patrak C'!R36="","",'Patrak C'!R36)</f>
        <v/>
      </c>
      <c r="N36" s="306" t="str">
        <f>IF('Patrak C'!S36="","",'Patrak C'!S36)</f>
        <v/>
      </c>
      <c r="O36" s="324" t="str">
        <f t="shared" si="27"/>
        <v/>
      </c>
      <c r="P36" s="287" t="str">
        <f t="shared" si="9"/>
        <v/>
      </c>
      <c r="Q36" s="288" t="str">
        <f t="shared" si="28"/>
        <v/>
      </c>
      <c r="R36" s="306" t="str">
        <f>IF('Patrak C'!Y36="","",'Patrak C'!Y36)</f>
        <v/>
      </c>
      <c r="S36" s="306" t="str">
        <f>IF('Patrak C'!Z36="","",'Patrak C'!Z36)</f>
        <v/>
      </c>
      <c r="T36" s="306" t="str">
        <f>IF('Patrak C'!AA36="","",'Patrak C'!AA36)</f>
        <v/>
      </c>
      <c r="U36" s="324" t="str">
        <f t="shared" si="29"/>
        <v/>
      </c>
      <c r="V36" s="287" t="str">
        <f t="shared" si="10"/>
        <v/>
      </c>
      <c r="W36" s="307" t="str">
        <f>IF('Patrak C'!AH36="","",'Patrak C'!AH36)</f>
        <v/>
      </c>
      <c r="X36" s="306" t="str">
        <f>IF('Patrak C'!AI36="","",'Patrak C'!AI36)</f>
        <v/>
      </c>
      <c r="Y36" s="306" t="str">
        <f>IF('Patrak C'!AJ36="","",'Patrak C'!AJ36)</f>
        <v/>
      </c>
      <c r="Z36" s="324" t="str">
        <f t="shared" si="30"/>
        <v/>
      </c>
      <c r="AA36" s="289" t="str">
        <f t="shared" si="11"/>
        <v/>
      </c>
      <c r="AB36" s="305" t="str">
        <f>IF('Patrak C'!AP36="","",'Patrak C'!AP36)</f>
        <v/>
      </c>
      <c r="AC36" s="306" t="str">
        <f>IF('Patrak C'!AQ36="","",'Patrak C'!AQ36)</f>
        <v/>
      </c>
      <c r="AD36" s="306" t="str">
        <f>IF('Patrak C'!AR36="","",'Patrak C'!AR36)</f>
        <v/>
      </c>
      <c r="AE36" s="324" t="str">
        <f t="shared" si="31"/>
        <v/>
      </c>
      <c r="AF36" s="287" t="str">
        <f t="shared" si="12"/>
        <v/>
      </c>
      <c r="AG36" s="305" t="str">
        <f>IF('Patrak C'!AY36="","",'Patrak C'!AY36)</f>
        <v/>
      </c>
      <c r="AH36" s="306" t="str">
        <f>IF('Patrak C'!AZ36="","",'Patrak C'!AZ36)</f>
        <v/>
      </c>
      <c r="AI36" s="306" t="str">
        <f>IF('Patrak C'!BA36="","",'Patrak C'!BA36)</f>
        <v/>
      </c>
      <c r="AJ36" s="324" t="str">
        <f t="shared" si="32"/>
        <v/>
      </c>
      <c r="AK36" s="287" t="str">
        <f t="shared" si="20"/>
        <v/>
      </c>
      <c r="AL36" s="288" t="str">
        <f t="shared" si="21"/>
        <v/>
      </c>
      <c r="AM36" s="307" t="str">
        <f>IF('Patrak C'!BG36="","",'Patrak C'!BG36)</f>
        <v/>
      </c>
      <c r="AN36" s="306" t="str">
        <f>IF('Patrak C'!BH36="","",'Patrak C'!BH36)</f>
        <v/>
      </c>
      <c r="AO36" s="306" t="str">
        <f>IF('Patrak C'!BI36="","",'Patrak C'!BI36)</f>
        <v/>
      </c>
      <c r="AP36" s="324" t="str">
        <f t="shared" si="33"/>
        <v/>
      </c>
      <c r="AQ36" s="289" t="str">
        <f t="shared" si="13"/>
        <v/>
      </c>
      <c r="AR36" s="336" t="str">
        <f>'Patrak B'!AS64</f>
        <v/>
      </c>
      <c r="AS36" s="287" t="str">
        <f t="shared" si="23"/>
        <v/>
      </c>
      <c r="AT36" s="336" t="str">
        <f t="shared" si="24"/>
        <v/>
      </c>
      <c r="AU36" s="287" t="str">
        <f t="shared" si="25"/>
        <v/>
      </c>
    </row>
    <row r="37" spans="1:47" s="169" customFormat="1" ht="20.399999999999999" customHeight="1" x14ac:dyDescent="0.3">
      <c r="A37" s="276" t="str">
        <f>'Student Data'!A36</f>
        <v/>
      </c>
      <c r="B37" s="277" t="str">
        <f>IF('Student Data'!B36="","",'Student Data'!B36)</f>
        <v/>
      </c>
      <c r="C37" s="278" t="str">
        <f>IF('Student Data'!C36="","",'Student Data'!C36)</f>
        <v/>
      </c>
      <c r="D37" s="357" t="str">
        <f>IF('Student Data'!D36="","",'Student Data'!D36)</f>
        <v/>
      </c>
      <c r="E37" s="356">
        <f>'Student Data'!E36</f>
        <v>0</v>
      </c>
      <c r="F37" s="356">
        <f>'Student Data'!F36</f>
        <v>0</v>
      </c>
      <c r="G37" s="305" t="str">
        <f>IF('Patrak C'!H37="","",'Patrak C'!H37)</f>
        <v/>
      </c>
      <c r="H37" s="306" t="str">
        <f>IF('Patrak C'!I37="","",'Patrak C'!I37)</f>
        <v/>
      </c>
      <c r="I37" s="306" t="str">
        <f>IF('Patrak C'!J37="","",'Patrak C'!J37)</f>
        <v/>
      </c>
      <c r="J37" s="324" t="str">
        <f t="shared" si="26"/>
        <v/>
      </c>
      <c r="K37" s="287" t="str">
        <f t="shared" si="8"/>
        <v/>
      </c>
      <c r="L37" s="305" t="str">
        <f>IF('Patrak C'!Q37="","",'Patrak C'!Q37)</f>
        <v/>
      </c>
      <c r="M37" s="306" t="str">
        <f>IF('Patrak C'!R37="","",'Patrak C'!R37)</f>
        <v/>
      </c>
      <c r="N37" s="306" t="str">
        <f>IF('Patrak C'!S37="","",'Patrak C'!S37)</f>
        <v/>
      </c>
      <c r="O37" s="324" t="str">
        <f t="shared" si="27"/>
        <v/>
      </c>
      <c r="P37" s="287" t="str">
        <f t="shared" si="9"/>
        <v/>
      </c>
      <c r="Q37" s="288" t="str">
        <f t="shared" si="28"/>
        <v/>
      </c>
      <c r="R37" s="306" t="str">
        <f>IF('Patrak C'!Y37="","",'Patrak C'!Y37)</f>
        <v/>
      </c>
      <c r="S37" s="306" t="str">
        <f>IF('Patrak C'!Z37="","",'Patrak C'!Z37)</f>
        <v/>
      </c>
      <c r="T37" s="306" t="str">
        <f>IF('Patrak C'!AA37="","",'Patrak C'!AA37)</f>
        <v/>
      </c>
      <c r="U37" s="324" t="str">
        <f t="shared" si="29"/>
        <v/>
      </c>
      <c r="V37" s="287" t="str">
        <f t="shared" si="10"/>
        <v/>
      </c>
      <c r="W37" s="307" t="str">
        <f>IF('Patrak C'!AH37="","",'Patrak C'!AH37)</f>
        <v/>
      </c>
      <c r="X37" s="306" t="str">
        <f>IF('Patrak C'!AI37="","",'Patrak C'!AI37)</f>
        <v/>
      </c>
      <c r="Y37" s="306" t="str">
        <f>IF('Patrak C'!AJ37="","",'Patrak C'!AJ37)</f>
        <v/>
      </c>
      <c r="Z37" s="324" t="str">
        <f t="shared" si="30"/>
        <v/>
      </c>
      <c r="AA37" s="289" t="str">
        <f t="shared" si="11"/>
        <v/>
      </c>
      <c r="AB37" s="305" t="str">
        <f>IF('Patrak C'!AP37="","",'Patrak C'!AP37)</f>
        <v/>
      </c>
      <c r="AC37" s="306" t="str">
        <f>IF('Patrak C'!AQ37="","",'Patrak C'!AQ37)</f>
        <v/>
      </c>
      <c r="AD37" s="306" t="str">
        <f>IF('Patrak C'!AR37="","",'Patrak C'!AR37)</f>
        <v/>
      </c>
      <c r="AE37" s="324" t="str">
        <f t="shared" si="31"/>
        <v/>
      </c>
      <c r="AF37" s="287" t="str">
        <f t="shared" si="12"/>
        <v/>
      </c>
      <c r="AG37" s="305" t="str">
        <f>IF('Patrak C'!AY37="","",'Patrak C'!AY37)</f>
        <v/>
      </c>
      <c r="AH37" s="306" t="str">
        <f>IF('Patrak C'!AZ37="","",'Patrak C'!AZ37)</f>
        <v/>
      </c>
      <c r="AI37" s="306" t="str">
        <f>IF('Patrak C'!BA37="","",'Patrak C'!BA37)</f>
        <v/>
      </c>
      <c r="AJ37" s="324" t="str">
        <f t="shared" si="32"/>
        <v/>
      </c>
      <c r="AK37" s="287" t="str">
        <f t="shared" si="20"/>
        <v/>
      </c>
      <c r="AL37" s="288" t="str">
        <f t="shared" si="21"/>
        <v/>
      </c>
      <c r="AM37" s="307" t="str">
        <f>IF('Patrak C'!BG37="","",'Patrak C'!BG37)</f>
        <v/>
      </c>
      <c r="AN37" s="306" t="str">
        <f>IF('Patrak C'!BH37="","",'Patrak C'!BH37)</f>
        <v/>
      </c>
      <c r="AO37" s="306" t="str">
        <f>IF('Patrak C'!BI37="","",'Patrak C'!BI37)</f>
        <v/>
      </c>
      <c r="AP37" s="324" t="str">
        <f t="shared" si="33"/>
        <v/>
      </c>
      <c r="AQ37" s="289" t="str">
        <f t="shared" si="13"/>
        <v/>
      </c>
      <c r="AR37" s="336" t="str">
        <f>'Patrak B'!AS66</f>
        <v/>
      </c>
      <c r="AS37" s="287" t="str">
        <f t="shared" si="23"/>
        <v/>
      </c>
      <c r="AT37" s="336" t="str">
        <f t="shared" si="24"/>
        <v/>
      </c>
      <c r="AU37" s="287" t="str">
        <f t="shared" si="25"/>
        <v/>
      </c>
    </row>
    <row r="38" spans="1:47" s="169" customFormat="1" ht="20.399999999999999" customHeight="1" x14ac:dyDescent="0.3">
      <c r="A38" s="276" t="str">
        <f>'Student Data'!A37</f>
        <v/>
      </c>
      <c r="B38" s="277" t="str">
        <f>IF('Student Data'!B37="","",'Student Data'!B37)</f>
        <v/>
      </c>
      <c r="C38" s="278" t="str">
        <f>IF('Student Data'!C37="","",'Student Data'!C37)</f>
        <v/>
      </c>
      <c r="D38" s="357" t="str">
        <f>IF('Student Data'!D37="","",'Student Data'!D37)</f>
        <v/>
      </c>
      <c r="E38" s="356">
        <f>'Student Data'!E37</f>
        <v>0</v>
      </c>
      <c r="F38" s="356">
        <f>'Student Data'!F37</f>
        <v>0</v>
      </c>
      <c r="G38" s="305" t="str">
        <f>IF('Patrak C'!H38="","",'Patrak C'!H38)</f>
        <v/>
      </c>
      <c r="H38" s="306" t="str">
        <f>IF('Patrak C'!I38="","",'Patrak C'!I38)</f>
        <v/>
      </c>
      <c r="I38" s="306" t="str">
        <f>IF('Patrak C'!J38="","",'Patrak C'!J38)</f>
        <v/>
      </c>
      <c r="J38" s="324" t="str">
        <f t="shared" si="26"/>
        <v/>
      </c>
      <c r="K38" s="287" t="str">
        <f t="shared" si="8"/>
        <v/>
      </c>
      <c r="L38" s="305" t="str">
        <f>IF('Patrak C'!Q38="","",'Patrak C'!Q38)</f>
        <v/>
      </c>
      <c r="M38" s="306" t="str">
        <f>IF('Patrak C'!R38="","",'Patrak C'!R38)</f>
        <v/>
      </c>
      <c r="N38" s="306" t="str">
        <f>IF('Patrak C'!S38="","",'Patrak C'!S38)</f>
        <v/>
      </c>
      <c r="O38" s="324" t="str">
        <f t="shared" si="27"/>
        <v/>
      </c>
      <c r="P38" s="287" t="str">
        <f t="shared" si="9"/>
        <v/>
      </c>
      <c r="Q38" s="288" t="str">
        <f t="shared" si="28"/>
        <v/>
      </c>
      <c r="R38" s="306" t="str">
        <f>IF('Patrak C'!Y38="","",'Patrak C'!Y38)</f>
        <v/>
      </c>
      <c r="S38" s="306" t="str">
        <f>IF('Patrak C'!Z38="","",'Patrak C'!Z38)</f>
        <v/>
      </c>
      <c r="T38" s="306" t="str">
        <f>IF('Patrak C'!AA38="","",'Patrak C'!AA38)</f>
        <v/>
      </c>
      <c r="U38" s="324" t="str">
        <f t="shared" si="29"/>
        <v/>
      </c>
      <c r="V38" s="287" t="str">
        <f t="shared" si="10"/>
        <v/>
      </c>
      <c r="W38" s="307" t="str">
        <f>IF('Patrak C'!AH38="","",'Patrak C'!AH38)</f>
        <v/>
      </c>
      <c r="X38" s="306" t="str">
        <f>IF('Patrak C'!AI38="","",'Patrak C'!AI38)</f>
        <v/>
      </c>
      <c r="Y38" s="306" t="str">
        <f>IF('Patrak C'!AJ38="","",'Patrak C'!AJ38)</f>
        <v/>
      </c>
      <c r="Z38" s="324" t="str">
        <f t="shared" si="30"/>
        <v/>
      </c>
      <c r="AA38" s="289" t="str">
        <f t="shared" si="11"/>
        <v/>
      </c>
      <c r="AB38" s="305" t="str">
        <f>IF('Patrak C'!AP38="","",'Patrak C'!AP38)</f>
        <v/>
      </c>
      <c r="AC38" s="306" t="str">
        <f>IF('Patrak C'!AQ38="","",'Patrak C'!AQ38)</f>
        <v/>
      </c>
      <c r="AD38" s="306" t="str">
        <f>IF('Patrak C'!AR38="","",'Patrak C'!AR38)</f>
        <v/>
      </c>
      <c r="AE38" s="324" t="str">
        <f t="shared" si="31"/>
        <v/>
      </c>
      <c r="AF38" s="287" t="str">
        <f t="shared" si="12"/>
        <v/>
      </c>
      <c r="AG38" s="305" t="str">
        <f>IF('Patrak C'!AY38="","",'Patrak C'!AY38)</f>
        <v/>
      </c>
      <c r="AH38" s="306" t="str">
        <f>IF('Patrak C'!AZ38="","",'Patrak C'!AZ38)</f>
        <v/>
      </c>
      <c r="AI38" s="306" t="str">
        <f>IF('Patrak C'!BA38="","",'Patrak C'!BA38)</f>
        <v/>
      </c>
      <c r="AJ38" s="324" t="str">
        <f t="shared" si="32"/>
        <v/>
      </c>
      <c r="AK38" s="287" t="str">
        <f t="shared" si="20"/>
        <v/>
      </c>
      <c r="AL38" s="288" t="str">
        <f t="shared" si="21"/>
        <v/>
      </c>
      <c r="AM38" s="307" t="str">
        <f>IF('Patrak C'!BG38="","",'Patrak C'!BG38)</f>
        <v/>
      </c>
      <c r="AN38" s="306" t="str">
        <f>IF('Patrak C'!BH38="","",'Patrak C'!BH38)</f>
        <v/>
      </c>
      <c r="AO38" s="306" t="str">
        <f>IF('Patrak C'!BI38="","",'Patrak C'!BI38)</f>
        <v/>
      </c>
      <c r="AP38" s="324" t="str">
        <f t="shared" si="33"/>
        <v/>
      </c>
      <c r="AQ38" s="289" t="str">
        <f t="shared" si="13"/>
        <v/>
      </c>
      <c r="AR38" s="336" t="str">
        <f>'Patrak B'!AS68</f>
        <v/>
      </c>
      <c r="AS38" s="287" t="str">
        <f t="shared" si="23"/>
        <v/>
      </c>
      <c r="AT38" s="336" t="str">
        <f t="shared" si="24"/>
        <v/>
      </c>
      <c r="AU38" s="287" t="str">
        <f t="shared" si="25"/>
        <v/>
      </c>
    </row>
    <row r="39" spans="1:47" s="169" customFormat="1" ht="20.399999999999999" customHeight="1" x14ac:dyDescent="0.3">
      <c r="A39" s="276" t="str">
        <f>'Student Data'!A38</f>
        <v/>
      </c>
      <c r="B39" s="277" t="str">
        <f>IF('Student Data'!B38="","",'Student Data'!B38)</f>
        <v/>
      </c>
      <c r="C39" s="278" t="str">
        <f>IF('Student Data'!C38="","",'Student Data'!C38)</f>
        <v/>
      </c>
      <c r="D39" s="357" t="str">
        <f>IF('Student Data'!D38="","",'Student Data'!D38)</f>
        <v/>
      </c>
      <c r="E39" s="356">
        <f>'Student Data'!E38</f>
        <v>0</v>
      </c>
      <c r="F39" s="356">
        <f>'Student Data'!F38</f>
        <v>0</v>
      </c>
      <c r="G39" s="305" t="str">
        <f>IF('Patrak C'!H39="","",'Patrak C'!H39)</f>
        <v/>
      </c>
      <c r="H39" s="306" t="str">
        <f>IF('Patrak C'!I39="","",'Patrak C'!I39)</f>
        <v/>
      </c>
      <c r="I39" s="306" t="str">
        <f>IF('Patrak C'!J39="","",'Patrak C'!J39)</f>
        <v/>
      </c>
      <c r="J39" s="324" t="str">
        <f t="shared" si="26"/>
        <v/>
      </c>
      <c r="K39" s="287" t="str">
        <f t="shared" si="8"/>
        <v/>
      </c>
      <c r="L39" s="305" t="str">
        <f>IF('Patrak C'!Q39="","",'Patrak C'!Q39)</f>
        <v/>
      </c>
      <c r="M39" s="306" t="str">
        <f>IF('Patrak C'!R39="","",'Patrak C'!R39)</f>
        <v/>
      </c>
      <c r="N39" s="306" t="str">
        <f>IF('Patrak C'!S39="","",'Patrak C'!S39)</f>
        <v/>
      </c>
      <c r="O39" s="324" t="str">
        <f t="shared" si="27"/>
        <v/>
      </c>
      <c r="P39" s="287" t="str">
        <f t="shared" si="9"/>
        <v/>
      </c>
      <c r="Q39" s="288" t="str">
        <f t="shared" si="28"/>
        <v/>
      </c>
      <c r="R39" s="306" t="str">
        <f>IF('Patrak C'!Y39="","",'Patrak C'!Y39)</f>
        <v/>
      </c>
      <c r="S39" s="306" t="str">
        <f>IF('Patrak C'!Z39="","",'Patrak C'!Z39)</f>
        <v/>
      </c>
      <c r="T39" s="306" t="str">
        <f>IF('Patrak C'!AA39="","",'Patrak C'!AA39)</f>
        <v/>
      </c>
      <c r="U39" s="324" t="str">
        <f t="shared" si="29"/>
        <v/>
      </c>
      <c r="V39" s="287" t="str">
        <f t="shared" si="10"/>
        <v/>
      </c>
      <c r="W39" s="307" t="str">
        <f>IF('Patrak C'!AH39="","",'Patrak C'!AH39)</f>
        <v/>
      </c>
      <c r="X39" s="306" t="str">
        <f>IF('Patrak C'!AI39="","",'Patrak C'!AI39)</f>
        <v/>
      </c>
      <c r="Y39" s="306" t="str">
        <f>IF('Patrak C'!AJ39="","",'Patrak C'!AJ39)</f>
        <v/>
      </c>
      <c r="Z39" s="324" t="str">
        <f t="shared" si="30"/>
        <v/>
      </c>
      <c r="AA39" s="289" t="str">
        <f t="shared" si="11"/>
        <v/>
      </c>
      <c r="AB39" s="305" t="str">
        <f>IF('Patrak C'!AP39="","",'Patrak C'!AP39)</f>
        <v/>
      </c>
      <c r="AC39" s="306" t="str">
        <f>IF('Patrak C'!AQ39="","",'Patrak C'!AQ39)</f>
        <v/>
      </c>
      <c r="AD39" s="306" t="str">
        <f>IF('Patrak C'!AR39="","",'Patrak C'!AR39)</f>
        <v/>
      </c>
      <c r="AE39" s="324" t="str">
        <f t="shared" si="31"/>
        <v/>
      </c>
      <c r="AF39" s="287" t="str">
        <f t="shared" si="12"/>
        <v/>
      </c>
      <c r="AG39" s="305" t="str">
        <f>IF('Patrak C'!AY39="","",'Patrak C'!AY39)</f>
        <v/>
      </c>
      <c r="AH39" s="306" t="str">
        <f>IF('Patrak C'!AZ39="","",'Patrak C'!AZ39)</f>
        <v/>
      </c>
      <c r="AI39" s="306" t="str">
        <f>IF('Patrak C'!BA39="","",'Patrak C'!BA39)</f>
        <v/>
      </c>
      <c r="AJ39" s="324" t="str">
        <f t="shared" si="32"/>
        <v/>
      </c>
      <c r="AK39" s="287" t="str">
        <f t="shared" si="20"/>
        <v/>
      </c>
      <c r="AL39" s="288" t="str">
        <f t="shared" si="21"/>
        <v/>
      </c>
      <c r="AM39" s="307" t="str">
        <f>IF('Patrak C'!BG39="","",'Patrak C'!BG39)</f>
        <v/>
      </c>
      <c r="AN39" s="306" t="str">
        <f>IF('Patrak C'!BH39="","",'Patrak C'!BH39)</f>
        <v/>
      </c>
      <c r="AO39" s="306" t="str">
        <f>IF('Patrak C'!BI39="","",'Patrak C'!BI39)</f>
        <v/>
      </c>
      <c r="AP39" s="324" t="str">
        <f t="shared" si="33"/>
        <v/>
      </c>
      <c r="AQ39" s="289" t="str">
        <f t="shared" si="13"/>
        <v/>
      </c>
      <c r="AR39" s="336" t="str">
        <f>'Patrak B'!AS70</f>
        <v/>
      </c>
      <c r="AS39" s="287" t="str">
        <f t="shared" si="23"/>
        <v/>
      </c>
      <c r="AT39" s="336" t="str">
        <f t="shared" si="24"/>
        <v/>
      </c>
      <c r="AU39" s="287" t="str">
        <f t="shared" si="25"/>
        <v/>
      </c>
    </row>
    <row r="40" spans="1:47" s="169" customFormat="1" ht="20.399999999999999" customHeight="1" x14ac:dyDescent="0.3">
      <c r="A40" s="276" t="str">
        <f>'Student Data'!A39</f>
        <v/>
      </c>
      <c r="B40" s="277" t="str">
        <f>IF('Student Data'!B39="","",'Student Data'!B39)</f>
        <v/>
      </c>
      <c r="C40" s="278" t="str">
        <f>IF('Student Data'!C39="","",'Student Data'!C39)</f>
        <v/>
      </c>
      <c r="D40" s="357" t="str">
        <f>IF('Student Data'!D39="","",'Student Data'!D39)</f>
        <v/>
      </c>
      <c r="E40" s="356">
        <f>'Student Data'!E39</f>
        <v>0</v>
      </c>
      <c r="F40" s="356">
        <f>'Student Data'!F39</f>
        <v>0</v>
      </c>
      <c r="G40" s="305" t="str">
        <f>IF('Patrak C'!H40="","",'Patrak C'!H40)</f>
        <v/>
      </c>
      <c r="H40" s="306" t="str">
        <f>IF('Patrak C'!I40="","",'Patrak C'!I40)</f>
        <v/>
      </c>
      <c r="I40" s="306" t="str">
        <f>IF('Patrak C'!J40="","",'Patrak C'!J40)</f>
        <v/>
      </c>
      <c r="J40" s="324" t="str">
        <f t="shared" si="26"/>
        <v/>
      </c>
      <c r="K40" s="287" t="str">
        <f t="shared" si="8"/>
        <v/>
      </c>
      <c r="L40" s="305" t="str">
        <f>IF('Patrak C'!Q40="","",'Patrak C'!Q40)</f>
        <v/>
      </c>
      <c r="M40" s="306" t="str">
        <f>IF('Patrak C'!R40="","",'Patrak C'!R40)</f>
        <v/>
      </c>
      <c r="N40" s="306" t="str">
        <f>IF('Patrak C'!S40="","",'Patrak C'!S40)</f>
        <v/>
      </c>
      <c r="O40" s="324" t="str">
        <f t="shared" si="27"/>
        <v/>
      </c>
      <c r="P40" s="287" t="str">
        <f t="shared" si="9"/>
        <v/>
      </c>
      <c r="Q40" s="288" t="str">
        <f t="shared" si="28"/>
        <v/>
      </c>
      <c r="R40" s="306" t="str">
        <f>IF('Patrak C'!Y40="","",'Patrak C'!Y40)</f>
        <v/>
      </c>
      <c r="S40" s="306" t="str">
        <f>IF('Patrak C'!Z40="","",'Patrak C'!Z40)</f>
        <v/>
      </c>
      <c r="T40" s="306" t="str">
        <f>IF('Patrak C'!AA40="","",'Patrak C'!AA40)</f>
        <v/>
      </c>
      <c r="U40" s="324" t="str">
        <f t="shared" si="29"/>
        <v/>
      </c>
      <c r="V40" s="287" t="str">
        <f t="shared" si="10"/>
        <v/>
      </c>
      <c r="W40" s="307" t="str">
        <f>IF('Patrak C'!AH40="","",'Patrak C'!AH40)</f>
        <v/>
      </c>
      <c r="X40" s="306" t="str">
        <f>IF('Patrak C'!AI40="","",'Patrak C'!AI40)</f>
        <v/>
      </c>
      <c r="Y40" s="306" t="str">
        <f>IF('Patrak C'!AJ40="","",'Patrak C'!AJ40)</f>
        <v/>
      </c>
      <c r="Z40" s="324" t="str">
        <f t="shared" si="30"/>
        <v/>
      </c>
      <c r="AA40" s="289" t="str">
        <f t="shared" si="11"/>
        <v/>
      </c>
      <c r="AB40" s="305" t="str">
        <f>IF('Patrak C'!AP40="","",'Patrak C'!AP40)</f>
        <v/>
      </c>
      <c r="AC40" s="306" t="str">
        <f>IF('Patrak C'!AQ40="","",'Patrak C'!AQ40)</f>
        <v/>
      </c>
      <c r="AD40" s="306" t="str">
        <f>IF('Patrak C'!AR40="","",'Patrak C'!AR40)</f>
        <v/>
      </c>
      <c r="AE40" s="324" t="str">
        <f t="shared" si="31"/>
        <v/>
      </c>
      <c r="AF40" s="287" t="str">
        <f t="shared" si="12"/>
        <v/>
      </c>
      <c r="AG40" s="305" t="str">
        <f>IF('Patrak C'!AY40="","",'Patrak C'!AY40)</f>
        <v/>
      </c>
      <c r="AH40" s="306" t="str">
        <f>IF('Patrak C'!AZ40="","",'Patrak C'!AZ40)</f>
        <v/>
      </c>
      <c r="AI40" s="306" t="str">
        <f>IF('Patrak C'!BA40="","",'Patrak C'!BA40)</f>
        <v/>
      </c>
      <c r="AJ40" s="324" t="str">
        <f t="shared" si="32"/>
        <v/>
      </c>
      <c r="AK40" s="287" t="str">
        <f t="shared" si="20"/>
        <v/>
      </c>
      <c r="AL40" s="288" t="str">
        <f t="shared" si="21"/>
        <v/>
      </c>
      <c r="AM40" s="307" t="str">
        <f>IF('Patrak C'!BG40="","",'Patrak C'!BG40)</f>
        <v/>
      </c>
      <c r="AN40" s="306" t="str">
        <f>IF('Patrak C'!BH40="","",'Patrak C'!BH40)</f>
        <v/>
      </c>
      <c r="AO40" s="306" t="str">
        <f>IF('Patrak C'!BI40="","",'Patrak C'!BI40)</f>
        <v/>
      </c>
      <c r="AP40" s="324" t="str">
        <f t="shared" si="33"/>
        <v/>
      </c>
      <c r="AQ40" s="289" t="str">
        <f t="shared" si="13"/>
        <v/>
      </c>
      <c r="AR40" s="336" t="str">
        <f>'Patrak B'!AS72</f>
        <v/>
      </c>
      <c r="AS40" s="287" t="str">
        <f t="shared" si="23"/>
        <v/>
      </c>
      <c r="AT40" s="336" t="str">
        <f t="shared" si="24"/>
        <v/>
      </c>
      <c r="AU40" s="287" t="str">
        <f t="shared" si="25"/>
        <v/>
      </c>
    </row>
    <row r="41" spans="1:47" s="169" customFormat="1" ht="20.399999999999999" customHeight="1" x14ac:dyDescent="0.3">
      <c r="A41" s="276" t="str">
        <f>'Student Data'!A40</f>
        <v/>
      </c>
      <c r="B41" s="277" t="str">
        <f>IF('Student Data'!B40="","",'Student Data'!B40)</f>
        <v/>
      </c>
      <c r="C41" s="278" t="str">
        <f>IF('Student Data'!C40="","",'Student Data'!C40)</f>
        <v/>
      </c>
      <c r="D41" s="357" t="str">
        <f>IF('Student Data'!D40="","",'Student Data'!D40)</f>
        <v/>
      </c>
      <c r="E41" s="356">
        <f>'Student Data'!E40</f>
        <v>0</v>
      </c>
      <c r="F41" s="356">
        <f>'Student Data'!F40</f>
        <v>0</v>
      </c>
      <c r="G41" s="305" t="str">
        <f>IF('Patrak C'!H41="","",'Patrak C'!H41)</f>
        <v/>
      </c>
      <c r="H41" s="306" t="str">
        <f>IF('Patrak C'!I41="","",'Patrak C'!I41)</f>
        <v/>
      </c>
      <c r="I41" s="306" t="str">
        <f>IF('Patrak C'!J41="","",'Patrak C'!J41)</f>
        <v/>
      </c>
      <c r="J41" s="324" t="str">
        <f t="shared" si="26"/>
        <v/>
      </c>
      <c r="K41" s="287" t="str">
        <f t="shared" si="8"/>
        <v/>
      </c>
      <c r="L41" s="305" t="str">
        <f>IF('Patrak C'!Q41="","",'Patrak C'!Q41)</f>
        <v/>
      </c>
      <c r="M41" s="306" t="str">
        <f>IF('Patrak C'!R41="","",'Patrak C'!R41)</f>
        <v/>
      </c>
      <c r="N41" s="306" t="str">
        <f>IF('Patrak C'!S41="","",'Patrak C'!S41)</f>
        <v/>
      </c>
      <c r="O41" s="324" t="str">
        <f t="shared" si="27"/>
        <v/>
      </c>
      <c r="P41" s="287" t="str">
        <f t="shared" si="9"/>
        <v/>
      </c>
      <c r="Q41" s="288" t="str">
        <f t="shared" si="28"/>
        <v/>
      </c>
      <c r="R41" s="306" t="str">
        <f>IF('Patrak C'!Y41="","",'Patrak C'!Y41)</f>
        <v/>
      </c>
      <c r="S41" s="306" t="str">
        <f>IF('Patrak C'!Z41="","",'Patrak C'!Z41)</f>
        <v/>
      </c>
      <c r="T41" s="306" t="str">
        <f>IF('Patrak C'!AA41="","",'Patrak C'!AA41)</f>
        <v/>
      </c>
      <c r="U41" s="324" t="str">
        <f t="shared" si="29"/>
        <v/>
      </c>
      <c r="V41" s="287" t="str">
        <f t="shared" si="10"/>
        <v/>
      </c>
      <c r="W41" s="307" t="str">
        <f>IF('Patrak C'!AH41="","",'Patrak C'!AH41)</f>
        <v/>
      </c>
      <c r="X41" s="306" t="str">
        <f>IF('Patrak C'!AI41="","",'Patrak C'!AI41)</f>
        <v/>
      </c>
      <c r="Y41" s="306" t="str">
        <f>IF('Patrak C'!AJ41="","",'Patrak C'!AJ41)</f>
        <v/>
      </c>
      <c r="Z41" s="324" t="str">
        <f t="shared" si="30"/>
        <v/>
      </c>
      <c r="AA41" s="289" t="str">
        <f t="shared" si="11"/>
        <v/>
      </c>
      <c r="AB41" s="305" t="str">
        <f>IF('Patrak C'!AP41="","",'Patrak C'!AP41)</f>
        <v/>
      </c>
      <c r="AC41" s="306" t="str">
        <f>IF('Patrak C'!AQ41="","",'Patrak C'!AQ41)</f>
        <v/>
      </c>
      <c r="AD41" s="306" t="str">
        <f>IF('Patrak C'!AR41="","",'Patrak C'!AR41)</f>
        <v/>
      </c>
      <c r="AE41" s="324" t="str">
        <f t="shared" si="31"/>
        <v/>
      </c>
      <c r="AF41" s="287" t="str">
        <f t="shared" si="12"/>
        <v/>
      </c>
      <c r="AG41" s="305" t="str">
        <f>IF('Patrak C'!AY41="","",'Patrak C'!AY41)</f>
        <v/>
      </c>
      <c r="AH41" s="306" t="str">
        <f>IF('Patrak C'!AZ41="","",'Patrak C'!AZ41)</f>
        <v/>
      </c>
      <c r="AI41" s="306" t="str">
        <f>IF('Patrak C'!BA41="","",'Patrak C'!BA41)</f>
        <v/>
      </c>
      <c r="AJ41" s="324" t="str">
        <f t="shared" si="32"/>
        <v/>
      </c>
      <c r="AK41" s="287" t="str">
        <f t="shared" si="20"/>
        <v/>
      </c>
      <c r="AL41" s="288" t="str">
        <f t="shared" si="21"/>
        <v/>
      </c>
      <c r="AM41" s="307" t="str">
        <f>IF('Patrak C'!BG41="","",'Patrak C'!BG41)</f>
        <v/>
      </c>
      <c r="AN41" s="306" t="str">
        <f>IF('Patrak C'!BH41="","",'Patrak C'!BH41)</f>
        <v/>
      </c>
      <c r="AO41" s="306" t="str">
        <f>IF('Patrak C'!BI41="","",'Patrak C'!BI41)</f>
        <v/>
      </c>
      <c r="AP41" s="324" t="str">
        <f t="shared" si="33"/>
        <v/>
      </c>
      <c r="AQ41" s="289" t="str">
        <f t="shared" si="13"/>
        <v/>
      </c>
      <c r="AR41" s="336" t="str">
        <f>'Patrak B'!AS74</f>
        <v/>
      </c>
      <c r="AS41" s="287" t="str">
        <f t="shared" si="23"/>
        <v/>
      </c>
      <c r="AT41" s="336" t="str">
        <f t="shared" si="24"/>
        <v/>
      </c>
      <c r="AU41" s="287" t="str">
        <f t="shared" si="25"/>
        <v/>
      </c>
    </row>
    <row r="42" spans="1:47" s="169" customFormat="1" ht="20.399999999999999" customHeight="1" x14ac:dyDescent="0.3">
      <c r="A42" s="276" t="str">
        <f>'Student Data'!A41</f>
        <v/>
      </c>
      <c r="B42" s="277" t="str">
        <f>IF('Student Data'!B41="","",'Student Data'!B41)</f>
        <v/>
      </c>
      <c r="C42" s="278" t="str">
        <f>IF('Student Data'!C41="","",'Student Data'!C41)</f>
        <v/>
      </c>
      <c r="D42" s="357" t="str">
        <f>IF('Student Data'!D41="","",'Student Data'!D41)</f>
        <v/>
      </c>
      <c r="E42" s="356">
        <f>'Student Data'!E41</f>
        <v>0</v>
      </c>
      <c r="F42" s="356">
        <f>'Student Data'!F41</f>
        <v>0</v>
      </c>
      <c r="G42" s="305" t="str">
        <f>IF('Patrak C'!H42="","",'Patrak C'!H42)</f>
        <v/>
      </c>
      <c r="H42" s="306" t="str">
        <f>IF('Patrak C'!I42="","",'Patrak C'!I42)</f>
        <v/>
      </c>
      <c r="I42" s="306" t="str">
        <f>IF('Patrak C'!J42="","",'Patrak C'!J42)</f>
        <v/>
      </c>
      <c r="J42" s="324" t="str">
        <f t="shared" si="26"/>
        <v/>
      </c>
      <c r="K42" s="287" t="str">
        <f t="shared" si="8"/>
        <v/>
      </c>
      <c r="L42" s="305" t="str">
        <f>IF('Patrak C'!Q42="","",'Patrak C'!Q42)</f>
        <v/>
      </c>
      <c r="M42" s="306" t="str">
        <f>IF('Patrak C'!R42="","",'Patrak C'!R42)</f>
        <v/>
      </c>
      <c r="N42" s="306" t="str">
        <f>IF('Patrak C'!S42="","",'Patrak C'!S42)</f>
        <v/>
      </c>
      <c r="O42" s="324" t="str">
        <f t="shared" si="27"/>
        <v/>
      </c>
      <c r="P42" s="287" t="str">
        <f t="shared" si="9"/>
        <v/>
      </c>
      <c r="Q42" s="288" t="str">
        <f t="shared" si="28"/>
        <v/>
      </c>
      <c r="R42" s="306" t="str">
        <f>IF('Patrak C'!Y42="","",'Patrak C'!Y42)</f>
        <v/>
      </c>
      <c r="S42" s="306" t="str">
        <f>IF('Patrak C'!Z42="","",'Patrak C'!Z42)</f>
        <v/>
      </c>
      <c r="T42" s="306" t="str">
        <f>IF('Patrak C'!AA42="","",'Patrak C'!AA42)</f>
        <v/>
      </c>
      <c r="U42" s="324" t="str">
        <f t="shared" si="29"/>
        <v/>
      </c>
      <c r="V42" s="287" t="str">
        <f t="shared" si="10"/>
        <v/>
      </c>
      <c r="W42" s="307" t="str">
        <f>IF('Patrak C'!AH42="","",'Patrak C'!AH42)</f>
        <v/>
      </c>
      <c r="X42" s="306" t="str">
        <f>IF('Patrak C'!AI42="","",'Patrak C'!AI42)</f>
        <v/>
      </c>
      <c r="Y42" s="306" t="str">
        <f>IF('Patrak C'!AJ42="","",'Patrak C'!AJ42)</f>
        <v/>
      </c>
      <c r="Z42" s="324" t="str">
        <f t="shared" si="30"/>
        <v/>
      </c>
      <c r="AA42" s="289" t="str">
        <f t="shared" si="11"/>
        <v/>
      </c>
      <c r="AB42" s="305" t="str">
        <f>IF('Patrak C'!AP42="","",'Patrak C'!AP42)</f>
        <v/>
      </c>
      <c r="AC42" s="306" t="str">
        <f>IF('Patrak C'!AQ42="","",'Patrak C'!AQ42)</f>
        <v/>
      </c>
      <c r="AD42" s="306" t="str">
        <f>IF('Patrak C'!AR42="","",'Patrak C'!AR42)</f>
        <v/>
      </c>
      <c r="AE42" s="324" t="str">
        <f t="shared" si="31"/>
        <v/>
      </c>
      <c r="AF42" s="287" t="str">
        <f t="shared" si="12"/>
        <v/>
      </c>
      <c r="AG42" s="305" t="str">
        <f>IF('Patrak C'!AY42="","",'Patrak C'!AY42)</f>
        <v/>
      </c>
      <c r="AH42" s="306" t="str">
        <f>IF('Patrak C'!AZ42="","",'Patrak C'!AZ42)</f>
        <v/>
      </c>
      <c r="AI42" s="306" t="str">
        <f>IF('Patrak C'!BA42="","",'Patrak C'!BA42)</f>
        <v/>
      </c>
      <c r="AJ42" s="324" t="str">
        <f t="shared" si="32"/>
        <v/>
      </c>
      <c r="AK42" s="287" t="str">
        <f t="shared" si="20"/>
        <v/>
      </c>
      <c r="AL42" s="288" t="str">
        <f t="shared" si="21"/>
        <v/>
      </c>
      <c r="AM42" s="307" t="str">
        <f>IF('Patrak C'!BG42="","",'Patrak C'!BG42)</f>
        <v/>
      </c>
      <c r="AN42" s="306" t="str">
        <f>IF('Patrak C'!BH42="","",'Patrak C'!BH42)</f>
        <v/>
      </c>
      <c r="AO42" s="306" t="str">
        <f>IF('Patrak C'!BI42="","",'Patrak C'!BI42)</f>
        <v/>
      </c>
      <c r="AP42" s="324" t="str">
        <f t="shared" si="33"/>
        <v/>
      </c>
      <c r="AQ42" s="289" t="str">
        <f t="shared" si="13"/>
        <v/>
      </c>
      <c r="AR42" s="336" t="str">
        <f>'Patrak B'!AS76</f>
        <v/>
      </c>
      <c r="AS42" s="287" t="str">
        <f t="shared" si="23"/>
        <v/>
      </c>
      <c r="AT42" s="336" t="str">
        <f t="shared" si="24"/>
        <v/>
      </c>
      <c r="AU42" s="287" t="str">
        <f t="shared" si="25"/>
        <v/>
      </c>
    </row>
    <row r="43" spans="1:47" s="169" customFormat="1" ht="20.399999999999999" customHeight="1" x14ac:dyDescent="0.3">
      <c r="A43" s="276" t="str">
        <f>'Student Data'!A42</f>
        <v/>
      </c>
      <c r="B43" s="277" t="str">
        <f>IF('Student Data'!B42="","",'Student Data'!B42)</f>
        <v/>
      </c>
      <c r="C43" s="278" t="str">
        <f>IF('Student Data'!C42="","",'Student Data'!C42)</f>
        <v/>
      </c>
      <c r="D43" s="357" t="str">
        <f>IF('Student Data'!D42="","",'Student Data'!D42)</f>
        <v/>
      </c>
      <c r="E43" s="356">
        <f>'Student Data'!E42</f>
        <v>0</v>
      </c>
      <c r="F43" s="356">
        <f>'Student Data'!F42</f>
        <v>0</v>
      </c>
      <c r="G43" s="305" t="str">
        <f>IF('Patrak C'!H43="","",'Patrak C'!H43)</f>
        <v/>
      </c>
      <c r="H43" s="306" t="str">
        <f>IF('Patrak C'!I43="","",'Patrak C'!I43)</f>
        <v/>
      </c>
      <c r="I43" s="306" t="str">
        <f>IF('Patrak C'!J43="","",'Patrak C'!J43)</f>
        <v/>
      </c>
      <c r="J43" s="324" t="str">
        <f t="shared" si="26"/>
        <v/>
      </c>
      <c r="K43" s="287" t="str">
        <f t="shared" si="8"/>
        <v/>
      </c>
      <c r="L43" s="305" t="str">
        <f>IF('Patrak C'!Q43="","",'Patrak C'!Q43)</f>
        <v/>
      </c>
      <c r="M43" s="306" t="str">
        <f>IF('Patrak C'!R43="","",'Patrak C'!R43)</f>
        <v/>
      </c>
      <c r="N43" s="306" t="str">
        <f>IF('Patrak C'!S43="","",'Patrak C'!S43)</f>
        <v/>
      </c>
      <c r="O43" s="324" t="str">
        <f t="shared" si="27"/>
        <v/>
      </c>
      <c r="P43" s="287" t="str">
        <f t="shared" si="9"/>
        <v/>
      </c>
      <c r="Q43" s="288" t="str">
        <f t="shared" si="28"/>
        <v/>
      </c>
      <c r="R43" s="306" t="str">
        <f>IF('Patrak C'!Y43="","",'Patrak C'!Y43)</f>
        <v/>
      </c>
      <c r="S43" s="306" t="str">
        <f>IF('Patrak C'!Z43="","",'Patrak C'!Z43)</f>
        <v/>
      </c>
      <c r="T43" s="306" t="str">
        <f>IF('Patrak C'!AA43="","",'Patrak C'!AA43)</f>
        <v/>
      </c>
      <c r="U43" s="324" t="str">
        <f t="shared" si="29"/>
        <v/>
      </c>
      <c r="V43" s="287" t="str">
        <f t="shared" si="10"/>
        <v/>
      </c>
      <c r="W43" s="307" t="str">
        <f>IF('Patrak C'!AH43="","",'Patrak C'!AH43)</f>
        <v/>
      </c>
      <c r="X43" s="306" t="str">
        <f>IF('Patrak C'!AI43="","",'Patrak C'!AI43)</f>
        <v/>
      </c>
      <c r="Y43" s="306" t="str">
        <f>IF('Patrak C'!AJ43="","",'Patrak C'!AJ43)</f>
        <v/>
      </c>
      <c r="Z43" s="324" t="str">
        <f t="shared" si="30"/>
        <v/>
      </c>
      <c r="AA43" s="289" t="str">
        <f t="shared" si="11"/>
        <v/>
      </c>
      <c r="AB43" s="305" t="str">
        <f>IF('Patrak C'!AP43="","",'Patrak C'!AP43)</f>
        <v/>
      </c>
      <c r="AC43" s="306" t="str">
        <f>IF('Patrak C'!AQ43="","",'Patrak C'!AQ43)</f>
        <v/>
      </c>
      <c r="AD43" s="306" t="str">
        <f>IF('Patrak C'!AR43="","",'Patrak C'!AR43)</f>
        <v/>
      </c>
      <c r="AE43" s="324" t="str">
        <f t="shared" si="31"/>
        <v/>
      </c>
      <c r="AF43" s="287" t="str">
        <f t="shared" si="12"/>
        <v/>
      </c>
      <c r="AG43" s="305" t="str">
        <f>IF('Patrak C'!AY43="","",'Patrak C'!AY43)</f>
        <v/>
      </c>
      <c r="AH43" s="306" t="str">
        <f>IF('Patrak C'!AZ43="","",'Patrak C'!AZ43)</f>
        <v/>
      </c>
      <c r="AI43" s="306" t="str">
        <f>IF('Patrak C'!BA43="","",'Patrak C'!BA43)</f>
        <v/>
      </c>
      <c r="AJ43" s="324" t="str">
        <f t="shared" si="32"/>
        <v/>
      </c>
      <c r="AK43" s="287" t="str">
        <f t="shared" si="20"/>
        <v/>
      </c>
      <c r="AL43" s="288" t="str">
        <f t="shared" si="21"/>
        <v/>
      </c>
      <c r="AM43" s="307" t="str">
        <f>IF('Patrak C'!BG43="","",'Patrak C'!BG43)</f>
        <v/>
      </c>
      <c r="AN43" s="306" t="str">
        <f>IF('Patrak C'!BH43="","",'Patrak C'!BH43)</f>
        <v/>
      </c>
      <c r="AO43" s="306" t="str">
        <f>IF('Patrak C'!BI43="","",'Patrak C'!BI43)</f>
        <v/>
      </c>
      <c r="AP43" s="324" t="str">
        <f t="shared" si="33"/>
        <v/>
      </c>
      <c r="AQ43" s="289" t="str">
        <f t="shared" si="13"/>
        <v/>
      </c>
      <c r="AR43" s="336" t="str">
        <f>'Patrak B'!AS78</f>
        <v/>
      </c>
      <c r="AS43" s="287" t="str">
        <f t="shared" si="23"/>
        <v/>
      </c>
      <c r="AT43" s="336" t="str">
        <f t="shared" si="24"/>
        <v/>
      </c>
      <c r="AU43" s="287" t="str">
        <f t="shared" si="25"/>
        <v/>
      </c>
    </row>
    <row r="44" spans="1:47" s="169" customFormat="1" ht="20.399999999999999" customHeight="1" x14ac:dyDescent="0.3">
      <c r="A44" s="276" t="str">
        <f>'Student Data'!A43</f>
        <v/>
      </c>
      <c r="B44" s="277" t="str">
        <f>IF('Student Data'!B43="","",'Student Data'!B43)</f>
        <v/>
      </c>
      <c r="C44" s="278" t="str">
        <f>IF('Student Data'!C43="","",'Student Data'!C43)</f>
        <v/>
      </c>
      <c r="D44" s="357" t="str">
        <f>IF('Student Data'!D43="","",'Student Data'!D43)</f>
        <v/>
      </c>
      <c r="E44" s="356">
        <f>'Student Data'!E43</f>
        <v>0</v>
      </c>
      <c r="F44" s="356">
        <f>'Student Data'!F43</f>
        <v>0</v>
      </c>
      <c r="G44" s="305" t="str">
        <f>IF('Patrak C'!H44="","",'Patrak C'!H44)</f>
        <v/>
      </c>
      <c r="H44" s="306" t="str">
        <f>IF('Patrak C'!I44="","",'Patrak C'!I44)</f>
        <v/>
      </c>
      <c r="I44" s="306" t="str">
        <f>IF('Patrak C'!J44="","",'Patrak C'!J44)</f>
        <v/>
      </c>
      <c r="J44" s="324" t="str">
        <f t="shared" si="26"/>
        <v/>
      </c>
      <c r="K44" s="287" t="str">
        <f t="shared" si="8"/>
        <v/>
      </c>
      <c r="L44" s="305" t="str">
        <f>IF('Patrak C'!Q44="","",'Patrak C'!Q44)</f>
        <v/>
      </c>
      <c r="M44" s="306" t="str">
        <f>IF('Patrak C'!R44="","",'Patrak C'!R44)</f>
        <v/>
      </c>
      <c r="N44" s="306" t="str">
        <f>IF('Patrak C'!S44="","",'Patrak C'!S44)</f>
        <v/>
      </c>
      <c r="O44" s="324" t="str">
        <f t="shared" si="27"/>
        <v/>
      </c>
      <c r="P44" s="287" t="str">
        <f t="shared" si="9"/>
        <v/>
      </c>
      <c r="Q44" s="288" t="str">
        <f t="shared" si="28"/>
        <v/>
      </c>
      <c r="R44" s="306" t="str">
        <f>IF('Patrak C'!Y44="","",'Patrak C'!Y44)</f>
        <v/>
      </c>
      <c r="S44" s="306" t="str">
        <f>IF('Patrak C'!Z44="","",'Patrak C'!Z44)</f>
        <v/>
      </c>
      <c r="T44" s="306" t="str">
        <f>IF('Patrak C'!AA44="","",'Patrak C'!AA44)</f>
        <v/>
      </c>
      <c r="U44" s="324" t="str">
        <f t="shared" si="29"/>
        <v/>
      </c>
      <c r="V44" s="287" t="str">
        <f t="shared" si="10"/>
        <v/>
      </c>
      <c r="W44" s="307" t="str">
        <f>IF('Patrak C'!AH44="","",'Patrak C'!AH44)</f>
        <v/>
      </c>
      <c r="X44" s="306" t="str">
        <f>IF('Patrak C'!AI44="","",'Patrak C'!AI44)</f>
        <v/>
      </c>
      <c r="Y44" s="306" t="str">
        <f>IF('Patrak C'!AJ44="","",'Patrak C'!AJ44)</f>
        <v/>
      </c>
      <c r="Z44" s="324" t="str">
        <f t="shared" si="30"/>
        <v/>
      </c>
      <c r="AA44" s="289" t="str">
        <f t="shared" si="11"/>
        <v/>
      </c>
      <c r="AB44" s="305" t="str">
        <f>IF('Patrak C'!AP44="","",'Patrak C'!AP44)</f>
        <v/>
      </c>
      <c r="AC44" s="306" t="str">
        <f>IF('Patrak C'!AQ44="","",'Patrak C'!AQ44)</f>
        <v/>
      </c>
      <c r="AD44" s="306" t="str">
        <f>IF('Patrak C'!AR44="","",'Patrak C'!AR44)</f>
        <v/>
      </c>
      <c r="AE44" s="324" t="str">
        <f t="shared" si="31"/>
        <v/>
      </c>
      <c r="AF44" s="287" t="str">
        <f t="shared" si="12"/>
        <v/>
      </c>
      <c r="AG44" s="305" t="str">
        <f>IF('Patrak C'!AY44="","",'Patrak C'!AY44)</f>
        <v/>
      </c>
      <c r="AH44" s="306" t="str">
        <f>IF('Patrak C'!AZ44="","",'Patrak C'!AZ44)</f>
        <v/>
      </c>
      <c r="AI44" s="306" t="str">
        <f>IF('Patrak C'!BA44="","",'Patrak C'!BA44)</f>
        <v/>
      </c>
      <c r="AJ44" s="324" t="str">
        <f t="shared" si="32"/>
        <v/>
      </c>
      <c r="AK44" s="287" t="str">
        <f t="shared" si="20"/>
        <v/>
      </c>
      <c r="AL44" s="288" t="str">
        <f t="shared" si="21"/>
        <v/>
      </c>
      <c r="AM44" s="307" t="str">
        <f>IF('Patrak C'!BG44="","",'Patrak C'!BG44)</f>
        <v/>
      </c>
      <c r="AN44" s="306" t="str">
        <f>IF('Patrak C'!BH44="","",'Patrak C'!BH44)</f>
        <v/>
      </c>
      <c r="AO44" s="306" t="str">
        <f>IF('Patrak C'!BI44="","",'Patrak C'!BI44)</f>
        <v/>
      </c>
      <c r="AP44" s="324" t="str">
        <f t="shared" si="33"/>
        <v/>
      </c>
      <c r="AQ44" s="289" t="str">
        <f t="shared" si="13"/>
        <v/>
      </c>
      <c r="AR44" s="336" t="str">
        <f>'Patrak B'!AS80</f>
        <v/>
      </c>
      <c r="AS44" s="287" t="str">
        <f t="shared" si="23"/>
        <v/>
      </c>
      <c r="AT44" s="336" t="str">
        <f t="shared" si="24"/>
        <v/>
      </c>
      <c r="AU44" s="287" t="str">
        <f t="shared" si="25"/>
        <v/>
      </c>
    </row>
    <row r="45" spans="1:47" s="169" customFormat="1" ht="20.399999999999999" customHeight="1" x14ac:dyDescent="0.3">
      <c r="A45" s="276" t="str">
        <f>'Student Data'!A44</f>
        <v/>
      </c>
      <c r="B45" s="277" t="str">
        <f>IF('Student Data'!B44="","",'Student Data'!B44)</f>
        <v/>
      </c>
      <c r="C45" s="278" t="str">
        <f>IF('Student Data'!C44="","",'Student Data'!C44)</f>
        <v/>
      </c>
      <c r="D45" s="357" t="str">
        <f>IF('Student Data'!D44="","",'Student Data'!D44)</f>
        <v/>
      </c>
      <c r="E45" s="356">
        <f>'Student Data'!E44</f>
        <v>0</v>
      </c>
      <c r="F45" s="356">
        <f>'Student Data'!F44</f>
        <v>0</v>
      </c>
      <c r="G45" s="305" t="str">
        <f>IF('Patrak C'!H45="","",'Patrak C'!H45)</f>
        <v/>
      </c>
      <c r="H45" s="306" t="str">
        <f>IF('Patrak C'!I45="","",'Patrak C'!I45)</f>
        <v/>
      </c>
      <c r="I45" s="306" t="str">
        <f>IF('Patrak C'!J45="","",'Patrak C'!J45)</f>
        <v/>
      </c>
      <c r="J45" s="324" t="str">
        <f t="shared" si="26"/>
        <v/>
      </c>
      <c r="K45" s="287" t="str">
        <f t="shared" si="8"/>
        <v/>
      </c>
      <c r="L45" s="305" t="str">
        <f>IF('Patrak C'!Q45="","",'Patrak C'!Q45)</f>
        <v/>
      </c>
      <c r="M45" s="306" t="str">
        <f>IF('Patrak C'!R45="","",'Patrak C'!R45)</f>
        <v/>
      </c>
      <c r="N45" s="306" t="str">
        <f>IF('Patrak C'!S45="","",'Patrak C'!S45)</f>
        <v/>
      </c>
      <c r="O45" s="324" t="str">
        <f t="shared" si="27"/>
        <v/>
      </c>
      <c r="P45" s="287" t="str">
        <f t="shared" si="9"/>
        <v/>
      </c>
      <c r="Q45" s="288" t="str">
        <f t="shared" si="28"/>
        <v/>
      </c>
      <c r="R45" s="306" t="str">
        <f>IF('Patrak C'!Y45="","",'Patrak C'!Y45)</f>
        <v/>
      </c>
      <c r="S45" s="306" t="str">
        <f>IF('Patrak C'!Z45="","",'Patrak C'!Z45)</f>
        <v/>
      </c>
      <c r="T45" s="306" t="str">
        <f>IF('Patrak C'!AA45="","",'Patrak C'!AA45)</f>
        <v/>
      </c>
      <c r="U45" s="324" t="str">
        <f t="shared" si="29"/>
        <v/>
      </c>
      <c r="V45" s="287" t="str">
        <f t="shared" si="10"/>
        <v/>
      </c>
      <c r="W45" s="307" t="str">
        <f>IF('Patrak C'!AH45="","",'Patrak C'!AH45)</f>
        <v/>
      </c>
      <c r="X45" s="306" t="str">
        <f>IF('Patrak C'!AI45="","",'Patrak C'!AI45)</f>
        <v/>
      </c>
      <c r="Y45" s="306" t="str">
        <f>IF('Patrak C'!AJ45="","",'Patrak C'!AJ45)</f>
        <v/>
      </c>
      <c r="Z45" s="324" t="str">
        <f t="shared" si="30"/>
        <v/>
      </c>
      <c r="AA45" s="289" t="str">
        <f t="shared" si="11"/>
        <v/>
      </c>
      <c r="AB45" s="305" t="str">
        <f>IF('Patrak C'!AP45="","",'Patrak C'!AP45)</f>
        <v/>
      </c>
      <c r="AC45" s="306" t="str">
        <f>IF('Patrak C'!AQ45="","",'Patrak C'!AQ45)</f>
        <v/>
      </c>
      <c r="AD45" s="306" t="str">
        <f>IF('Patrak C'!AR45="","",'Patrak C'!AR45)</f>
        <v/>
      </c>
      <c r="AE45" s="324" t="str">
        <f t="shared" si="31"/>
        <v/>
      </c>
      <c r="AF45" s="287" t="str">
        <f t="shared" si="12"/>
        <v/>
      </c>
      <c r="AG45" s="305" t="str">
        <f>IF('Patrak C'!AY45="","",'Patrak C'!AY45)</f>
        <v/>
      </c>
      <c r="AH45" s="306" t="str">
        <f>IF('Patrak C'!AZ45="","",'Patrak C'!AZ45)</f>
        <v/>
      </c>
      <c r="AI45" s="306" t="str">
        <f>IF('Patrak C'!BA45="","",'Patrak C'!BA45)</f>
        <v/>
      </c>
      <c r="AJ45" s="324" t="str">
        <f t="shared" si="32"/>
        <v/>
      </c>
      <c r="AK45" s="287" t="str">
        <f t="shared" si="20"/>
        <v/>
      </c>
      <c r="AL45" s="288" t="str">
        <f t="shared" si="21"/>
        <v/>
      </c>
      <c r="AM45" s="307" t="str">
        <f>IF('Patrak C'!BG45="","",'Patrak C'!BG45)</f>
        <v/>
      </c>
      <c r="AN45" s="306" t="str">
        <f>IF('Patrak C'!BH45="","",'Patrak C'!BH45)</f>
        <v/>
      </c>
      <c r="AO45" s="306" t="str">
        <f>IF('Patrak C'!BI45="","",'Patrak C'!BI45)</f>
        <v/>
      </c>
      <c r="AP45" s="324" t="str">
        <f t="shared" si="33"/>
        <v/>
      </c>
      <c r="AQ45" s="289" t="str">
        <f t="shared" si="13"/>
        <v/>
      </c>
      <c r="AR45" s="336" t="str">
        <f>'Patrak B'!AS82</f>
        <v/>
      </c>
      <c r="AS45" s="287" t="str">
        <f t="shared" si="23"/>
        <v/>
      </c>
      <c r="AT45" s="336" t="str">
        <f t="shared" si="24"/>
        <v/>
      </c>
      <c r="AU45" s="287" t="str">
        <f t="shared" si="25"/>
        <v/>
      </c>
    </row>
    <row r="46" spans="1:47" s="169" customFormat="1" ht="20.399999999999999" customHeight="1" x14ac:dyDescent="0.3">
      <c r="A46" s="276" t="str">
        <f>'Student Data'!A45</f>
        <v/>
      </c>
      <c r="B46" s="277" t="str">
        <f>IF('Student Data'!B45="","",'Student Data'!B45)</f>
        <v/>
      </c>
      <c r="C46" s="278" t="str">
        <f>IF('Student Data'!C45="","",'Student Data'!C45)</f>
        <v/>
      </c>
      <c r="D46" s="357" t="str">
        <f>IF('Student Data'!D45="","",'Student Data'!D45)</f>
        <v/>
      </c>
      <c r="E46" s="356">
        <f>'Student Data'!E45</f>
        <v>0</v>
      </c>
      <c r="F46" s="356">
        <f>'Student Data'!F45</f>
        <v>0</v>
      </c>
      <c r="G46" s="305" t="str">
        <f>IF('Patrak C'!H46="","",'Patrak C'!H46)</f>
        <v/>
      </c>
      <c r="H46" s="306" t="str">
        <f>IF('Patrak C'!I46="","",'Patrak C'!I46)</f>
        <v/>
      </c>
      <c r="I46" s="306" t="str">
        <f>IF('Patrak C'!J46="","",'Patrak C'!J46)</f>
        <v/>
      </c>
      <c r="J46" s="324" t="str">
        <f t="shared" si="26"/>
        <v/>
      </c>
      <c r="K46" s="287" t="str">
        <f t="shared" si="8"/>
        <v/>
      </c>
      <c r="L46" s="305" t="str">
        <f>IF('Patrak C'!Q46="","",'Patrak C'!Q46)</f>
        <v/>
      </c>
      <c r="M46" s="306" t="str">
        <f>IF('Patrak C'!R46="","",'Patrak C'!R46)</f>
        <v/>
      </c>
      <c r="N46" s="306" t="str">
        <f>IF('Patrak C'!S46="","",'Patrak C'!S46)</f>
        <v/>
      </c>
      <c r="O46" s="324" t="str">
        <f t="shared" si="27"/>
        <v/>
      </c>
      <c r="P46" s="287" t="str">
        <f t="shared" si="9"/>
        <v/>
      </c>
      <c r="Q46" s="288" t="str">
        <f t="shared" si="28"/>
        <v/>
      </c>
      <c r="R46" s="306" t="str">
        <f>IF('Patrak C'!Y46="","",'Patrak C'!Y46)</f>
        <v/>
      </c>
      <c r="S46" s="306" t="str">
        <f>IF('Patrak C'!Z46="","",'Patrak C'!Z46)</f>
        <v/>
      </c>
      <c r="T46" s="306" t="str">
        <f>IF('Patrak C'!AA46="","",'Patrak C'!AA46)</f>
        <v/>
      </c>
      <c r="U46" s="324" t="str">
        <f t="shared" si="29"/>
        <v/>
      </c>
      <c r="V46" s="287" t="str">
        <f t="shared" si="10"/>
        <v/>
      </c>
      <c r="W46" s="307" t="str">
        <f>IF('Patrak C'!AH46="","",'Patrak C'!AH46)</f>
        <v/>
      </c>
      <c r="X46" s="306" t="str">
        <f>IF('Patrak C'!AI46="","",'Patrak C'!AI46)</f>
        <v/>
      </c>
      <c r="Y46" s="306" t="str">
        <f>IF('Patrak C'!AJ46="","",'Patrak C'!AJ46)</f>
        <v/>
      </c>
      <c r="Z46" s="324" t="str">
        <f t="shared" si="30"/>
        <v/>
      </c>
      <c r="AA46" s="289" t="str">
        <f t="shared" si="11"/>
        <v/>
      </c>
      <c r="AB46" s="305" t="str">
        <f>IF('Patrak C'!AP46="","",'Patrak C'!AP46)</f>
        <v/>
      </c>
      <c r="AC46" s="306" t="str">
        <f>IF('Patrak C'!AQ46="","",'Patrak C'!AQ46)</f>
        <v/>
      </c>
      <c r="AD46" s="306" t="str">
        <f>IF('Patrak C'!AR46="","",'Patrak C'!AR46)</f>
        <v/>
      </c>
      <c r="AE46" s="324" t="str">
        <f t="shared" si="31"/>
        <v/>
      </c>
      <c r="AF46" s="287" t="str">
        <f t="shared" si="12"/>
        <v/>
      </c>
      <c r="AG46" s="305" t="str">
        <f>IF('Patrak C'!AY46="","",'Patrak C'!AY46)</f>
        <v/>
      </c>
      <c r="AH46" s="306" t="str">
        <f>IF('Patrak C'!AZ46="","",'Patrak C'!AZ46)</f>
        <v/>
      </c>
      <c r="AI46" s="306" t="str">
        <f>IF('Patrak C'!BA46="","",'Patrak C'!BA46)</f>
        <v/>
      </c>
      <c r="AJ46" s="324" t="str">
        <f t="shared" si="32"/>
        <v/>
      </c>
      <c r="AK46" s="287" t="str">
        <f t="shared" si="20"/>
        <v/>
      </c>
      <c r="AL46" s="288" t="str">
        <f t="shared" si="21"/>
        <v/>
      </c>
      <c r="AM46" s="307" t="str">
        <f>IF('Patrak C'!BG46="","",'Patrak C'!BG46)</f>
        <v/>
      </c>
      <c r="AN46" s="306" t="str">
        <f>IF('Patrak C'!BH46="","",'Patrak C'!BH46)</f>
        <v/>
      </c>
      <c r="AO46" s="306" t="str">
        <f>IF('Patrak C'!BI46="","",'Patrak C'!BI46)</f>
        <v/>
      </c>
      <c r="AP46" s="324" t="str">
        <f t="shared" si="33"/>
        <v/>
      </c>
      <c r="AQ46" s="289" t="str">
        <f t="shared" si="13"/>
        <v/>
      </c>
      <c r="AR46" s="336" t="str">
        <f>'Patrak B'!AS84</f>
        <v/>
      </c>
      <c r="AS46" s="287" t="str">
        <f t="shared" si="23"/>
        <v/>
      </c>
      <c r="AT46" s="336" t="str">
        <f t="shared" si="24"/>
        <v/>
      </c>
      <c r="AU46" s="287" t="str">
        <f t="shared" si="25"/>
        <v/>
      </c>
    </row>
    <row r="47" spans="1:47" s="169" customFormat="1" ht="20.399999999999999" customHeight="1" x14ac:dyDescent="0.3">
      <c r="A47" s="276" t="str">
        <f>'Student Data'!A46</f>
        <v/>
      </c>
      <c r="B47" s="277" t="str">
        <f>IF('Student Data'!B46="","",'Student Data'!B46)</f>
        <v/>
      </c>
      <c r="C47" s="278" t="str">
        <f>IF('Student Data'!C46="","",'Student Data'!C46)</f>
        <v/>
      </c>
      <c r="D47" s="357" t="str">
        <f>IF('Student Data'!D46="","",'Student Data'!D46)</f>
        <v/>
      </c>
      <c r="E47" s="356">
        <f>'Student Data'!E46</f>
        <v>0</v>
      </c>
      <c r="F47" s="356">
        <f>'Student Data'!F46</f>
        <v>0</v>
      </c>
      <c r="G47" s="305" t="str">
        <f>IF('Patrak C'!H47="","",'Patrak C'!H47)</f>
        <v/>
      </c>
      <c r="H47" s="306" t="str">
        <f>IF('Patrak C'!I47="","",'Patrak C'!I47)</f>
        <v/>
      </c>
      <c r="I47" s="306" t="str">
        <f>IF('Patrak C'!J47="","",'Patrak C'!J47)</f>
        <v/>
      </c>
      <c r="J47" s="324" t="str">
        <f t="shared" si="26"/>
        <v/>
      </c>
      <c r="K47" s="287" t="str">
        <f t="shared" si="8"/>
        <v/>
      </c>
      <c r="L47" s="305" t="str">
        <f>IF('Patrak C'!Q47="","",'Patrak C'!Q47)</f>
        <v/>
      </c>
      <c r="M47" s="306" t="str">
        <f>IF('Patrak C'!R47="","",'Patrak C'!R47)</f>
        <v/>
      </c>
      <c r="N47" s="306" t="str">
        <f>IF('Patrak C'!S47="","",'Patrak C'!S47)</f>
        <v/>
      </c>
      <c r="O47" s="324" t="str">
        <f t="shared" si="27"/>
        <v/>
      </c>
      <c r="P47" s="287" t="str">
        <f t="shared" si="9"/>
        <v/>
      </c>
      <c r="Q47" s="288" t="str">
        <f t="shared" si="28"/>
        <v/>
      </c>
      <c r="R47" s="306" t="str">
        <f>IF('Patrak C'!Y47="","",'Patrak C'!Y47)</f>
        <v/>
      </c>
      <c r="S47" s="306" t="str">
        <f>IF('Patrak C'!Z47="","",'Patrak C'!Z47)</f>
        <v/>
      </c>
      <c r="T47" s="306" t="str">
        <f>IF('Patrak C'!AA47="","",'Patrak C'!AA47)</f>
        <v/>
      </c>
      <c r="U47" s="324" t="str">
        <f t="shared" si="29"/>
        <v/>
      </c>
      <c r="V47" s="287" t="str">
        <f t="shared" si="10"/>
        <v/>
      </c>
      <c r="W47" s="307" t="str">
        <f>IF('Patrak C'!AH47="","",'Patrak C'!AH47)</f>
        <v/>
      </c>
      <c r="X47" s="306" t="str">
        <f>IF('Patrak C'!AI47="","",'Patrak C'!AI47)</f>
        <v/>
      </c>
      <c r="Y47" s="306" t="str">
        <f>IF('Patrak C'!AJ47="","",'Patrak C'!AJ47)</f>
        <v/>
      </c>
      <c r="Z47" s="324" t="str">
        <f t="shared" si="30"/>
        <v/>
      </c>
      <c r="AA47" s="289" t="str">
        <f t="shared" si="11"/>
        <v/>
      </c>
      <c r="AB47" s="305" t="str">
        <f>IF('Patrak C'!AP47="","",'Patrak C'!AP47)</f>
        <v/>
      </c>
      <c r="AC47" s="306" t="str">
        <f>IF('Patrak C'!AQ47="","",'Patrak C'!AQ47)</f>
        <v/>
      </c>
      <c r="AD47" s="306" t="str">
        <f>IF('Patrak C'!AR47="","",'Patrak C'!AR47)</f>
        <v/>
      </c>
      <c r="AE47" s="324" t="str">
        <f t="shared" si="31"/>
        <v/>
      </c>
      <c r="AF47" s="287" t="str">
        <f t="shared" si="12"/>
        <v/>
      </c>
      <c r="AG47" s="305" t="str">
        <f>IF('Patrak C'!AY47="","",'Patrak C'!AY47)</f>
        <v/>
      </c>
      <c r="AH47" s="306" t="str">
        <f>IF('Patrak C'!AZ47="","",'Patrak C'!AZ47)</f>
        <v/>
      </c>
      <c r="AI47" s="306" t="str">
        <f>IF('Patrak C'!BA47="","",'Patrak C'!BA47)</f>
        <v/>
      </c>
      <c r="AJ47" s="324" t="str">
        <f t="shared" si="32"/>
        <v/>
      </c>
      <c r="AK47" s="287" t="str">
        <f t="shared" si="20"/>
        <v/>
      </c>
      <c r="AL47" s="288" t="str">
        <f t="shared" si="21"/>
        <v/>
      </c>
      <c r="AM47" s="307" t="str">
        <f>IF('Patrak C'!BG47="","",'Patrak C'!BG47)</f>
        <v/>
      </c>
      <c r="AN47" s="306" t="str">
        <f>IF('Patrak C'!BH47="","",'Patrak C'!BH47)</f>
        <v/>
      </c>
      <c r="AO47" s="306" t="str">
        <f>IF('Patrak C'!BI47="","",'Patrak C'!BI47)</f>
        <v/>
      </c>
      <c r="AP47" s="324" t="str">
        <f t="shared" si="33"/>
        <v/>
      </c>
      <c r="AQ47" s="289" t="str">
        <f t="shared" si="13"/>
        <v/>
      </c>
      <c r="AR47" s="336" t="str">
        <f>'Patrak B'!AS86</f>
        <v/>
      </c>
      <c r="AS47" s="287" t="str">
        <f t="shared" si="23"/>
        <v/>
      </c>
      <c r="AT47" s="336" t="str">
        <f t="shared" si="24"/>
        <v/>
      </c>
      <c r="AU47" s="287" t="str">
        <f t="shared" si="25"/>
        <v/>
      </c>
    </row>
    <row r="48" spans="1:47" s="169" customFormat="1" ht="20.399999999999999" customHeight="1" x14ac:dyDescent="0.3">
      <c r="A48" s="276" t="str">
        <f>'Student Data'!A47</f>
        <v/>
      </c>
      <c r="B48" s="277" t="str">
        <f>IF('Student Data'!B47="","",'Student Data'!B47)</f>
        <v/>
      </c>
      <c r="C48" s="278" t="str">
        <f>IF('Student Data'!C47="","",'Student Data'!C47)</f>
        <v/>
      </c>
      <c r="D48" s="357" t="str">
        <f>IF('Student Data'!D47="","",'Student Data'!D47)</f>
        <v/>
      </c>
      <c r="E48" s="356">
        <f>'Student Data'!E47</f>
        <v>0</v>
      </c>
      <c r="F48" s="356">
        <f>'Student Data'!F47</f>
        <v>0</v>
      </c>
      <c r="G48" s="305" t="str">
        <f>IF('Patrak C'!H48="","",'Patrak C'!H48)</f>
        <v/>
      </c>
      <c r="H48" s="306" t="str">
        <f>IF('Patrak C'!I48="","",'Patrak C'!I48)</f>
        <v/>
      </c>
      <c r="I48" s="306" t="str">
        <f>IF('Patrak C'!J48="","",'Patrak C'!J48)</f>
        <v/>
      </c>
      <c r="J48" s="324" t="str">
        <f t="shared" si="26"/>
        <v/>
      </c>
      <c r="K48" s="287" t="str">
        <f t="shared" si="8"/>
        <v/>
      </c>
      <c r="L48" s="305" t="str">
        <f>IF('Patrak C'!Q48="","",'Patrak C'!Q48)</f>
        <v/>
      </c>
      <c r="M48" s="306" t="str">
        <f>IF('Patrak C'!R48="","",'Patrak C'!R48)</f>
        <v/>
      </c>
      <c r="N48" s="306" t="str">
        <f>IF('Patrak C'!S48="","",'Patrak C'!S48)</f>
        <v/>
      </c>
      <c r="O48" s="324" t="str">
        <f t="shared" si="27"/>
        <v/>
      </c>
      <c r="P48" s="287" t="str">
        <f t="shared" si="9"/>
        <v/>
      </c>
      <c r="Q48" s="288" t="str">
        <f t="shared" si="28"/>
        <v/>
      </c>
      <c r="R48" s="306" t="str">
        <f>IF('Patrak C'!Y48="","",'Patrak C'!Y48)</f>
        <v/>
      </c>
      <c r="S48" s="306" t="str">
        <f>IF('Patrak C'!Z48="","",'Patrak C'!Z48)</f>
        <v/>
      </c>
      <c r="T48" s="306" t="str">
        <f>IF('Patrak C'!AA48="","",'Patrak C'!AA48)</f>
        <v/>
      </c>
      <c r="U48" s="324" t="str">
        <f t="shared" si="29"/>
        <v/>
      </c>
      <c r="V48" s="287" t="str">
        <f t="shared" si="10"/>
        <v/>
      </c>
      <c r="W48" s="307" t="str">
        <f>IF('Patrak C'!AH48="","",'Patrak C'!AH48)</f>
        <v/>
      </c>
      <c r="X48" s="306" t="str">
        <f>IF('Patrak C'!AI48="","",'Patrak C'!AI48)</f>
        <v/>
      </c>
      <c r="Y48" s="306" t="str">
        <f>IF('Patrak C'!AJ48="","",'Patrak C'!AJ48)</f>
        <v/>
      </c>
      <c r="Z48" s="324" t="str">
        <f t="shared" si="30"/>
        <v/>
      </c>
      <c r="AA48" s="289" t="str">
        <f t="shared" si="11"/>
        <v/>
      </c>
      <c r="AB48" s="305" t="str">
        <f>IF('Patrak C'!AP48="","",'Patrak C'!AP48)</f>
        <v/>
      </c>
      <c r="AC48" s="306" t="str">
        <f>IF('Patrak C'!AQ48="","",'Patrak C'!AQ48)</f>
        <v/>
      </c>
      <c r="AD48" s="306" t="str">
        <f>IF('Patrak C'!AR48="","",'Patrak C'!AR48)</f>
        <v/>
      </c>
      <c r="AE48" s="324" t="str">
        <f t="shared" si="31"/>
        <v/>
      </c>
      <c r="AF48" s="287" t="str">
        <f t="shared" si="12"/>
        <v/>
      </c>
      <c r="AG48" s="305" t="str">
        <f>IF('Patrak C'!AY48="","",'Patrak C'!AY48)</f>
        <v/>
      </c>
      <c r="AH48" s="306" t="str">
        <f>IF('Patrak C'!AZ48="","",'Patrak C'!AZ48)</f>
        <v/>
      </c>
      <c r="AI48" s="306" t="str">
        <f>IF('Patrak C'!BA48="","",'Patrak C'!BA48)</f>
        <v/>
      </c>
      <c r="AJ48" s="324" t="str">
        <f t="shared" si="32"/>
        <v/>
      </c>
      <c r="AK48" s="287" t="str">
        <f t="shared" si="20"/>
        <v/>
      </c>
      <c r="AL48" s="288" t="str">
        <f t="shared" si="21"/>
        <v/>
      </c>
      <c r="AM48" s="307" t="str">
        <f>IF('Patrak C'!BG48="","",'Patrak C'!BG48)</f>
        <v/>
      </c>
      <c r="AN48" s="306" t="str">
        <f>IF('Patrak C'!BH48="","",'Patrak C'!BH48)</f>
        <v/>
      </c>
      <c r="AO48" s="306" t="str">
        <f>IF('Patrak C'!BI48="","",'Patrak C'!BI48)</f>
        <v/>
      </c>
      <c r="AP48" s="324" t="str">
        <f t="shared" si="33"/>
        <v/>
      </c>
      <c r="AQ48" s="289" t="str">
        <f t="shared" si="13"/>
        <v/>
      </c>
      <c r="AR48" s="336" t="str">
        <f>'Patrak B'!AS88</f>
        <v/>
      </c>
      <c r="AS48" s="287" t="str">
        <f t="shared" si="23"/>
        <v/>
      </c>
      <c r="AT48" s="336" t="str">
        <f t="shared" si="24"/>
        <v/>
      </c>
      <c r="AU48" s="287" t="str">
        <f t="shared" si="25"/>
        <v/>
      </c>
    </row>
    <row r="49" spans="1:47" s="169" customFormat="1" ht="20.399999999999999" customHeight="1" x14ac:dyDescent="0.3">
      <c r="A49" s="276" t="str">
        <f>'Student Data'!A48</f>
        <v/>
      </c>
      <c r="B49" s="277" t="str">
        <f>IF('Student Data'!B48="","",'Student Data'!B48)</f>
        <v/>
      </c>
      <c r="C49" s="278" t="str">
        <f>IF('Student Data'!C48="","",'Student Data'!C48)</f>
        <v/>
      </c>
      <c r="D49" s="357" t="str">
        <f>IF('Student Data'!D48="","",'Student Data'!D48)</f>
        <v/>
      </c>
      <c r="E49" s="356">
        <f>'Student Data'!E48</f>
        <v>0</v>
      </c>
      <c r="F49" s="356">
        <f>'Student Data'!F48</f>
        <v>0</v>
      </c>
      <c r="G49" s="305" t="str">
        <f>IF('Patrak C'!H49="","",'Patrak C'!H49)</f>
        <v/>
      </c>
      <c r="H49" s="306" t="str">
        <f>IF('Patrak C'!I49="","",'Patrak C'!I49)</f>
        <v/>
      </c>
      <c r="I49" s="306" t="str">
        <f>IF('Patrak C'!J49="","",'Patrak C'!J49)</f>
        <v/>
      </c>
      <c r="J49" s="324" t="str">
        <f t="shared" si="26"/>
        <v/>
      </c>
      <c r="K49" s="287" t="str">
        <f t="shared" si="8"/>
        <v/>
      </c>
      <c r="L49" s="305" t="str">
        <f>IF('Patrak C'!Q49="","",'Patrak C'!Q49)</f>
        <v/>
      </c>
      <c r="M49" s="306" t="str">
        <f>IF('Patrak C'!R49="","",'Patrak C'!R49)</f>
        <v/>
      </c>
      <c r="N49" s="306" t="str">
        <f>IF('Patrak C'!S49="","",'Patrak C'!S49)</f>
        <v/>
      </c>
      <c r="O49" s="324" t="str">
        <f t="shared" si="27"/>
        <v/>
      </c>
      <c r="P49" s="287" t="str">
        <f t="shared" si="9"/>
        <v/>
      </c>
      <c r="Q49" s="288" t="str">
        <f t="shared" si="28"/>
        <v/>
      </c>
      <c r="R49" s="306" t="str">
        <f>IF('Patrak C'!Y49="","",'Patrak C'!Y49)</f>
        <v/>
      </c>
      <c r="S49" s="306" t="str">
        <f>IF('Patrak C'!Z49="","",'Patrak C'!Z49)</f>
        <v/>
      </c>
      <c r="T49" s="306" t="str">
        <f>IF('Patrak C'!AA49="","",'Patrak C'!AA49)</f>
        <v/>
      </c>
      <c r="U49" s="324" t="str">
        <f t="shared" si="29"/>
        <v/>
      </c>
      <c r="V49" s="287" t="str">
        <f t="shared" si="10"/>
        <v/>
      </c>
      <c r="W49" s="307" t="str">
        <f>IF('Patrak C'!AH49="","",'Patrak C'!AH49)</f>
        <v/>
      </c>
      <c r="X49" s="306" t="str">
        <f>IF('Patrak C'!AI49="","",'Patrak C'!AI49)</f>
        <v/>
      </c>
      <c r="Y49" s="306" t="str">
        <f>IF('Patrak C'!AJ49="","",'Patrak C'!AJ49)</f>
        <v/>
      </c>
      <c r="Z49" s="324" t="str">
        <f t="shared" si="30"/>
        <v/>
      </c>
      <c r="AA49" s="289" t="str">
        <f t="shared" si="11"/>
        <v/>
      </c>
      <c r="AB49" s="305" t="str">
        <f>IF('Patrak C'!AP49="","",'Patrak C'!AP49)</f>
        <v/>
      </c>
      <c r="AC49" s="306" t="str">
        <f>IF('Patrak C'!AQ49="","",'Patrak C'!AQ49)</f>
        <v/>
      </c>
      <c r="AD49" s="306" t="str">
        <f>IF('Patrak C'!AR49="","",'Patrak C'!AR49)</f>
        <v/>
      </c>
      <c r="AE49" s="324" t="str">
        <f t="shared" si="31"/>
        <v/>
      </c>
      <c r="AF49" s="287" t="str">
        <f t="shared" si="12"/>
        <v/>
      </c>
      <c r="AG49" s="305" t="str">
        <f>IF('Patrak C'!AY49="","",'Patrak C'!AY49)</f>
        <v/>
      </c>
      <c r="AH49" s="306" t="str">
        <f>IF('Patrak C'!AZ49="","",'Patrak C'!AZ49)</f>
        <v/>
      </c>
      <c r="AI49" s="306" t="str">
        <f>IF('Patrak C'!BA49="","",'Patrak C'!BA49)</f>
        <v/>
      </c>
      <c r="AJ49" s="324" t="str">
        <f t="shared" si="32"/>
        <v/>
      </c>
      <c r="AK49" s="287" t="str">
        <f t="shared" si="20"/>
        <v/>
      </c>
      <c r="AL49" s="288" t="str">
        <f t="shared" si="21"/>
        <v/>
      </c>
      <c r="AM49" s="307" t="str">
        <f>IF('Patrak C'!BG49="","",'Patrak C'!BG49)</f>
        <v/>
      </c>
      <c r="AN49" s="306" t="str">
        <f>IF('Patrak C'!BH49="","",'Patrak C'!BH49)</f>
        <v/>
      </c>
      <c r="AO49" s="306" t="str">
        <f>IF('Patrak C'!BI49="","",'Patrak C'!BI49)</f>
        <v/>
      </c>
      <c r="AP49" s="324" t="str">
        <f t="shared" si="33"/>
        <v/>
      </c>
      <c r="AQ49" s="289" t="str">
        <f t="shared" si="13"/>
        <v/>
      </c>
      <c r="AR49" s="336" t="str">
        <f>'Patrak B'!AS90</f>
        <v/>
      </c>
      <c r="AS49" s="287" t="str">
        <f t="shared" si="23"/>
        <v/>
      </c>
      <c r="AT49" s="336" t="str">
        <f t="shared" si="24"/>
        <v/>
      </c>
      <c r="AU49" s="287" t="str">
        <f t="shared" si="25"/>
        <v/>
      </c>
    </row>
    <row r="50" spans="1:47" s="169" customFormat="1" ht="20.399999999999999" customHeight="1" x14ac:dyDescent="0.3">
      <c r="A50" s="276" t="str">
        <f>'Student Data'!A49</f>
        <v/>
      </c>
      <c r="B50" s="277" t="str">
        <f>IF('Student Data'!B49="","",'Student Data'!B49)</f>
        <v/>
      </c>
      <c r="C50" s="278" t="str">
        <f>IF('Student Data'!C49="","",'Student Data'!C49)</f>
        <v/>
      </c>
      <c r="D50" s="357" t="str">
        <f>IF('Student Data'!D49="","",'Student Data'!D49)</f>
        <v/>
      </c>
      <c r="E50" s="356">
        <f>'Student Data'!E49</f>
        <v>0</v>
      </c>
      <c r="F50" s="356">
        <f>'Student Data'!F49</f>
        <v>0</v>
      </c>
      <c r="G50" s="305" t="str">
        <f>IF('Patrak C'!H50="","",'Patrak C'!H50)</f>
        <v/>
      </c>
      <c r="H50" s="306" t="str">
        <f>IF('Patrak C'!I50="","",'Patrak C'!I50)</f>
        <v/>
      </c>
      <c r="I50" s="306" t="str">
        <f>IF('Patrak C'!J50="","",'Patrak C'!J50)</f>
        <v/>
      </c>
      <c r="J50" s="324" t="str">
        <f t="shared" si="26"/>
        <v/>
      </c>
      <c r="K50" s="287" t="str">
        <f t="shared" si="8"/>
        <v/>
      </c>
      <c r="L50" s="305" t="str">
        <f>IF('Patrak C'!Q50="","",'Patrak C'!Q50)</f>
        <v/>
      </c>
      <c r="M50" s="306" t="str">
        <f>IF('Patrak C'!R50="","",'Patrak C'!R50)</f>
        <v/>
      </c>
      <c r="N50" s="306" t="str">
        <f>IF('Patrak C'!S50="","",'Patrak C'!S50)</f>
        <v/>
      </c>
      <c r="O50" s="324" t="str">
        <f t="shared" si="27"/>
        <v/>
      </c>
      <c r="P50" s="287" t="str">
        <f t="shared" si="9"/>
        <v/>
      </c>
      <c r="Q50" s="288" t="str">
        <f t="shared" si="28"/>
        <v/>
      </c>
      <c r="R50" s="306" t="str">
        <f>IF('Patrak C'!Y50="","",'Patrak C'!Y50)</f>
        <v/>
      </c>
      <c r="S50" s="306" t="str">
        <f>IF('Patrak C'!Z50="","",'Patrak C'!Z50)</f>
        <v/>
      </c>
      <c r="T50" s="306" t="str">
        <f>IF('Patrak C'!AA50="","",'Patrak C'!AA50)</f>
        <v/>
      </c>
      <c r="U50" s="324" t="str">
        <f t="shared" si="29"/>
        <v/>
      </c>
      <c r="V50" s="287" t="str">
        <f t="shared" si="10"/>
        <v/>
      </c>
      <c r="W50" s="307" t="str">
        <f>IF('Patrak C'!AH50="","",'Patrak C'!AH50)</f>
        <v/>
      </c>
      <c r="X50" s="306" t="str">
        <f>IF('Patrak C'!AI50="","",'Patrak C'!AI50)</f>
        <v/>
      </c>
      <c r="Y50" s="306" t="str">
        <f>IF('Patrak C'!AJ50="","",'Patrak C'!AJ50)</f>
        <v/>
      </c>
      <c r="Z50" s="324" t="str">
        <f t="shared" si="30"/>
        <v/>
      </c>
      <c r="AA50" s="289" t="str">
        <f t="shared" si="11"/>
        <v/>
      </c>
      <c r="AB50" s="305" t="str">
        <f>IF('Patrak C'!AP50="","",'Patrak C'!AP50)</f>
        <v/>
      </c>
      <c r="AC50" s="306" t="str">
        <f>IF('Patrak C'!AQ50="","",'Patrak C'!AQ50)</f>
        <v/>
      </c>
      <c r="AD50" s="306" t="str">
        <f>IF('Patrak C'!AR50="","",'Patrak C'!AR50)</f>
        <v/>
      </c>
      <c r="AE50" s="324" t="str">
        <f t="shared" si="31"/>
        <v/>
      </c>
      <c r="AF50" s="287" t="str">
        <f t="shared" si="12"/>
        <v/>
      </c>
      <c r="AG50" s="305" t="str">
        <f>IF('Patrak C'!AY50="","",'Patrak C'!AY50)</f>
        <v/>
      </c>
      <c r="AH50" s="306" t="str">
        <f>IF('Patrak C'!AZ50="","",'Patrak C'!AZ50)</f>
        <v/>
      </c>
      <c r="AI50" s="306" t="str">
        <f>IF('Patrak C'!BA50="","",'Patrak C'!BA50)</f>
        <v/>
      </c>
      <c r="AJ50" s="324" t="str">
        <f t="shared" si="32"/>
        <v/>
      </c>
      <c r="AK50" s="287" t="str">
        <f t="shared" si="20"/>
        <v/>
      </c>
      <c r="AL50" s="288" t="str">
        <f t="shared" si="21"/>
        <v/>
      </c>
      <c r="AM50" s="307" t="str">
        <f>IF('Patrak C'!BG50="","",'Patrak C'!BG50)</f>
        <v/>
      </c>
      <c r="AN50" s="306" t="str">
        <f>IF('Patrak C'!BH50="","",'Patrak C'!BH50)</f>
        <v/>
      </c>
      <c r="AO50" s="306" t="str">
        <f>IF('Patrak C'!BI50="","",'Patrak C'!BI50)</f>
        <v/>
      </c>
      <c r="AP50" s="324" t="str">
        <f t="shared" si="33"/>
        <v/>
      </c>
      <c r="AQ50" s="289" t="str">
        <f t="shared" si="13"/>
        <v/>
      </c>
      <c r="AR50" s="336" t="str">
        <f>'Patrak B'!AS92</f>
        <v/>
      </c>
      <c r="AS50" s="287" t="str">
        <f t="shared" si="23"/>
        <v/>
      </c>
      <c r="AT50" s="336" t="str">
        <f t="shared" si="24"/>
        <v/>
      </c>
      <c r="AU50" s="287" t="str">
        <f t="shared" si="25"/>
        <v/>
      </c>
    </row>
    <row r="51" spans="1:47" s="169" customFormat="1" ht="20.399999999999999" customHeight="1" x14ac:dyDescent="0.3">
      <c r="A51" s="276" t="str">
        <f>'Student Data'!A50</f>
        <v/>
      </c>
      <c r="B51" s="277" t="str">
        <f>IF('Student Data'!B50="","",'Student Data'!B50)</f>
        <v/>
      </c>
      <c r="C51" s="278" t="str">
        <f>IF('Student Data'!C50="","",'Student Data'!C50)</f>
        <v/>
      </c>
      <c r="D51" s="357" t="str">
        <f>IF('Student Data'!D50="","",'Student Data'!D50)</f>
        <v/>
      </c>
      <c r="E51" s="356">
        <f>'Student Data'!E50</f>
        <v>0</v>
      </c>
      <c r="F51" s="356">
        <f>'Student Data'!F50</f>
        <v>0</v>
      </c>
      <c r="G51" s="305" t="str">
        <f>IF('Patrak C'!H51="","",'Patrak C'!H51)</f>
        <v/>
      </c>
      <c r="H51" s="306" t="str">
        <f>IF('Patrak C'!I51="","",'Patrak C'!I51)</f>
        <v/>
      </c>
      <c r="I51" s="306" t="str">
        <f>IF('Patrak C'!J51="","",'Patrak C'!J51)</f>
        <v/>
      </c>
      <c r="J51" s="324" t="str">
        <f t="shared" si="26"/>
        <v/>
      </c>
      <c r="K51" s="287" t="str">
        <f t="shared" si="8"/>
        <v/>
      </c>
      <c r="L51" s="305" t="str">
        <f>IF('Patrak C'!Q51="","",'Patrak C'!Q51)</f>
        <v/>
      </c>
      <c r="M51" s="306" t="str">
        <f>IF('Patrak C'!R51="","",'Patrak C'!R51)</f>
        <v/>
      </c>
      <c r="N51" s="306" t="str">
        <f>IF('Patrak C'!S51="","",'Patrak C'!S51)</f>
        <v/>
      </c>
      <c r="O51" s="324" t="str">
        <f t="shared" si="27"/>
        <v/>
      </c>
      <c r="P51" s="287" t="str">
        <f t="shared" si="9"/>
        <v/>
      </c>
      <c r="Q51" s="288" t="str">
        <f t="shared" si="28"/>
        <v/>
      </c>
      <c r="R51" s="306" t="str">
        <f>IF('Patrak C'!Y51="","",'Patrak C'!Y51)</f>
        <v/>
      </c>
      <c r="S51" s="306" t="str">
        <f>IF('Patrak C'!Z51="","",'Patrak C'!Z51)</f>
        <v/>
      </c>
      <c r="T51" s="306" t="str">
        <f>IF('Patrak C'!AA51="","",'Patrak C'!AA51)</f>
        <v/>
      </c>
      <c r="U51" s="324" t="str">
        <f t="shared" si="29"/>
        <v/>
      </c>
      <c r="V51" s="287" t="str">
        <f t="shared" si="10"/>
        <v/>
      </c>
      <c r="W51" s="307" t="str">
        <f>IF('Patrak C'!AH51="","",'Patrak C'!AH51)</f>
        <v/>
      </c>
      <c r="X51" s="306" t="str">
        <f>IF('Patrak C'!AI51="","",'Patrak C'!AI51)</f>
        <v/>
      </c>
      <c r="Y51" s="306" t="str">
        <f>IF('Patrak C'!AJ51="","",'Patrak C'!AJ51)</f>
        <v/>
      </c>
      <c r="Z51" s="324" t="str">
        <f t="shared" si="30"/>
        <v/>
      </c>
      <c r="AA51" s="289" t="str">
        <f t="shared" si="11"/>
        <v/>
      </c>
      <c r="AB51" s="305" t="str">
        <f>IF('Patrak C'!AP51="","",'Patrak C'!AP51)</f>
        <v/>
      </c>
      <c r="AC51" s="306" t="str">
        <f>IF('Patrak C'!AQ51="","",'Patrak C'!AQ51)</f>
        <v/>
      </c>
      <c r="AD51" s="306" t="str">
        <f>IF('Patrak C'!AR51="","",'Patrak C'!AR51)</f>
        <v/>
      </c>
      <c r="AE51" s="324" t="str">
        <f t="shared" si="31"/>
        <v/>
      </c>
      <c r="AF51" s="287" t="str">
        <f t="shared" si="12"/>
        <v/>
      </c>
      <c r="AG51" s="305" t="str">
        <f>IF('Patrak C'!AY51="","",'Patrak C'!AY51)</f>
        <v/>
      </c>
      <c r="AH51" s="306" t="str">
        <f>IF('Patrak C'!AZ51="","",'Patrak C'!AZ51)</f>
        <v/>
      </c>
      <c r="AI51" s="306" t="str">
        <f>IF('Patrak C'!BA51="","",'Patrak C'!BA51)</f>
        <v/>
      </c>
      <c r="AJ51" s="324" t="str">
        <f t="shared" si="32"/>
        <v/>
      </c>
      <c r="AK51" s="287" t="str">
        <f t="shared" si="20"/>
        <v/>
      </c>
      <c r="AL51" s="288" t="str">
        <f t="shared" si="21"/>
        <v/>
      </c>
      <c r="AM51" s="307" t="str">
        <f>IF('Patrak C'!BG51="","",'Patrak C'!BG51)</f>
        <v/>
      </c>
      <c r="AN51" s="306" t="str">
        <f>IF('Patrak C'!BH51="","",'Patrak C'!BH51)</f>
        <v/>
      </c>
      <c r="AO51" s="306" t="str">
        <f>IF('Patrak C'!BI51="","",'Patrak C'!BI51)</f>
        <v/>
      </c>
      <c r="AP51" s="324" t="str">
        <f t="shared" si="33"/>
        <v/>
      </c>
      <c r="AQ51" s="289" t="str">
        <f t="shared" si="13"/>
        <v/>
      </c>
      <c r="AR51" s="336" t="str">
        <f>'Patrak B'!AS94</f>
        <v/>
      </c>
      <c r="AS51" s="287" t="str">
        <f t="shared" si="23"/>
        <v/>
      </c>
      <c r="AT51" s="336" t="str">
        <f t="shared" si="24"/>
        <v/>
      </c>
      <c r="AU51" s="287" t="str">
        <f t="shared" si="25"/>
        <v/>
      </c>
    </row>
    <row r="52" spans="1:47" s="169" customFormat="1" ht="20.399999999999999" customHeight="1" x14ac:dyDescent="0.3">
      <c r="A52" s="276" t="str">
        <f>'Student Data'!A51</f>
        <v/>
      </c>
      <c r="B52" s="277" t="str">
        <f>IF('Student Data'!B51="","",'Student Data'!B51)</f>
        <v/>
      </c>
      <c r="C52" s="278" t="str">
        <f>IF('Student Data'!C51="","",'Student Data'!C51)</f>
        <v/>
      </c>
      <c r="D52" s="357" t="str">
        <f>IF('Student Data'!D51="","",'Student Data'!D51)</f>
        <v/>
      </c>
      <c r="E52" s="356">
        <f>'Student Data'!E51</f>
        <v>0</v>
      </c>
      <c r="F52" s="356">
        <f>'Student Data'!F51</f>
        <v>0</v>
      </c>
      <c r="G52" s="305" t="str">
        <f>IF('Patrak C'!H52="","",'Patrak C'!H52)</f>
        <v/>
      </c>
      <c r="H52" s="306" t="str">
        <f>IF('Patrak C'!I52="","",'Patrak C'!I52)</f>
        <v/>
      </c>
      <c r="I52" s="306" t="str">
        <f>IF('Patrak C'!J52="","",'Patrak C'!J52)</f>
        <v/>
      </c>
      <c r="J52" s="324" t="str">
        <f t="shared" si="26"/>
        <v/>
      </c>
      <c r="K52" s="287" t="str">
        <f t="shared" si="8"/>
        <v/>
      </c>
      <c r="L52" s="305" t="str">
        <f>IF('Patrak C'!Q52="","",'Patrak C'!Q52)</f>
        <v/>
      </c>
      <c r="M52" s="306" t="str">
        <f>IF('Patrak C'!R52="","",'Patrak C'!R52)</f>
        <v/>
      </c>
      <c r="N52" s="306" t="str">
        <f>IF('Patrak C'!S52="","",'Patrak C'!S52)</f>
        <v/>
      </c>
      <c r="O52" s="324" t="str">
        <f t="shared" si="27"/>
        <v/>
      </c>
      <c r="P52" s="287" t="str">
        <f t="shared" si="9"/>
        <v/>
      </c>
      <c r="Q52" s="288" t="str">
        <f t="shared" si="28"/>
        <v/>
      </c>
      <c r="R52" s="306" t="str">
        <f>IF('Patrak C'!Y52="","",'Patrak C'!Y52)</f>
        <v/>
      </c>
      <c r="S52" s="306" t="str">
        <f>IF('Patrak C'!Z52="","",'Patrak C'!Z52)</f>
        <v/>
      </c>
      <c r="T52" s="306" t="str">
        <f>IF('Patrak C'!AA52="","",'Patrak C'!AA52)</f>
        <v/>
      </c>
      <c r="U52" s="324" t="str">
        <f t="shared" si="29"/>
        <v/>
      </c>
      <c r="V52" s="287" t="str">
        <f t="shared" si="10"/>
        <v/>
      </c>
      <c r="W52" s="307" t="str">
        <f>IF('Patrak C'!AH52="","",'Patrak C'!AH52)</f>
        <v/>
      </c>
      <c r="X52" s="306" t="str">
        <f>IF('Patrak C'!AI52="","",'Patrak C'!AI52)</f>
        <v/>
      </c>
      <c r="Y52" s="306" t="str">
        <f>IF('Patrak C'!AJ52="","",'Patrak C'!AJ52)</f>
        <v/>
      </c>
      <c r="Z52" s="324" t="str">
        <f t="shared" si="30"/>
        <v/>
      </c>
      <c r="AA52" s="289" t="str">
        <f t="shared" si="11"/>
        <v/>
      </c>
      <c r="AB52" s="305" t="str">
        <f>IF('Patrak C'!AP52="","",'Patrak C'!AP52)</f>
        <v/>
      </c>
      <c r="AC52" s="306" t="str">
        <f>IF('Patrak C'!AQ52="","",'Patrak C'!AQ52)</f>
        <v/>
      </c>
      <c r="AD52" s="306" t="str">
        <f>IF('Patrak C'!AR52="","",'Patrak C'!AR52)</f>
        <v/>
      </c>
      <c r="AE52" s="324" t="str">
        <f t="shared" si="31"/>
        <v/>
      </c>
      <c r="AF52" s="287" t="str">
        <f t="shared" si="12"/>
        <v/>
      </c>
      <c r="AG52" s="305" t="str">
        <f>IF('Patrak C'!AY52="","",'Patrak C'!AY52)</f>
        <v/>
      </c>
      <c r="AH52" s="306" t="str">
        <f>IF('Patrak C'!AZ52="","",'Patrak C'!AZ52)</f>
        <v/>
      </c>
      <c r="AI52" s="306" t="str">
        <f>IF('Patrak C'!BA52="","",'Patrak C'!BA52)</f>
        <v/>
      </c>
      <c r="AJ52" s="324" t="str">
        <f t="shared" si="32"/>
        <v/>
      </c>
      <c r="AK52" s="287" t="str">
        <f t="shared" si="20"/>
        <v/>
      </c>
      <c r="AL52" s="288" t="str">
        <f t="shared" si="21"/>
        <v/>
      </c>
      <c r="AM52" s="307" t="str">
        <f>IF('Patrak C'!BG52="","",'Patrak C'!BG52)</f>
        <v/>
      </c>
      <c r="AN52" s="306" t="str">
        <f>IF('Patrak C'!BH52="","",'Patrak C'!BH52)</f>
        <v/>
      </c>
      <c r="AO52" s="306" t="str">
        <f>IF('Patrak C'!BI52="","",'Patrak C'!BI52)</f>
        <v/>
      </c>
      <c r="AP52" s="324" t="str">
        <f t="shared" si="33"/>
        <v/>
      </c>
      <c r="AQ52" s="289" t="str">
        <f t="shared" si="13"/>
        <v/>
      </c>
      <c r="AR52" s="336" t="str">
        <f>'Patrak B'!AS96</f>
        <v/>
      </c>
      <c r="AS52" s="287" t="str">
        <f t="shared" si="23"/>
        <v/>
      </c>
      <c r="AT52" s="336" t="str">
        <f t="shared" si="24"/>
        <v/>
      </c>
      <c r="AU52" s="287" t="str">
        <f t="shared" si="25"/>
        <v/>
      </c>
    </row>
    <row r="53" spans="1:47" s="169" customFormat="1" ht="20.399999999999999" customHeight="1" x14ac:dyDescent="0.3">
      <c r="A53" s="276" t="str">
        <f>'Student Data'!A52</f>
        <v/>
      </c>
      <c r="B53" s="277" t="str">
        <f>IF('Student Data'!B52="","",'Student Data'!B52)</f>
        <v/>
      </c>
      <c r="C53" s="278" t="str">
        <f>IF('Student Data'!C52="","",'Student Data'!C52)</f>
        <v/>
      </c>
      <c r="D53" s="357" t="str">
        <f>IF('Student Data'!D52="","",'Student Data'!D52)</f>
        <v/>
      </c>
      <c r="E53" s="356">
        <f>'Student Data'!E52</f>
        <v>0</v>
      </c>
      <c r="F53" s="356">
        <f>'Student Data'!F52</f>
        <v>0</v>
      </c>
      <c r="G53" s="305" t="str">
        <f>IF('Patrak C'!H53="","",'Patrak C'!H53)</f>
        <v/>
      </c>
      <c r="H53" s="306" t="str">
        <f>IF('Patrak C'!I53="","",'Patrak C'!I53)</f>
        <v/>
      </c>
      <c r="I53" s="306" t="str">
        <f>IF('Patrak C'!J53="","",'Patrak C'!J53)</f>
        <v/>
      </c>
      <c r="J53" s="324" t="str">
        <f t="shared" si="26"/>
        <v/>
      </c>
      <c r="K53" s="287" t="str">
        <f t="shared" si="8"/>
        <v/>
      </c>
      <c r="L53" s="305" t="str">
        <f>IF('Patrak C'!Q53="","",'Patrak C'!Q53)</f>
        <v/>
      </c>
      <c r="M53" s="306" t="str">
        <f>IF('Patrak C'!R53="","",'Patrak C'!R53)</f>
        <v/>
      </c>
      <c r="N53" s="306" t="str">
        <f>IF('Patrak C'!S53="","",'Patrak C'!S53)</f>
        <v/>
      </c>
      <c r="O53" s="324" t="str">
        <f t="shared" si="27"/>
        <v/>
      </c>
      <c r="P53" s="287" t="str">
        <f t="shared" si="9"/>
        <v/>
      </c>
      <c r="Q53" s="288" t="str">
        <f t="shared" si="28"/>
        <v/>
      </c>
      <c r="R53" s="306" t="str">
        <f>IF('Patrak C'!Y53="","",'Patrak C'!Y53)</f>
        <v/>
      </c>
      <c r="S53" s="306" t="str">
        <f>IF('Patrak C'!Z53="","",'Patrak C'!Z53)</f>
        <v/>
      </c>
      <c r="T53" s="306" t="str">
        <f>IF('Patrak C'!AA53="","",'Patrak C'!AA53)</f>
        <v/>
      </c>
      <c r="U53" s="324" t="str">
        <f t="shared" si="29"/>
        <v/>
      </c>
      <c r="V53" s="287" t="str">
        <f t="shared" si="10"/>
        <v/>
      </c>
      <c r="W53" s="307" t="str">
        <f>IF('Patrak C'!AH53="","",'Patrak C'!AH53)</f>
        <v/>
      </c>
      <c r="X53" s="306" t="str">
        <f>IF('Patrak C'!AI53="","",'Patrak C'!AI53)</f>
        <v/>
      </c>
      <c r="Y53" s="306" t="str">
        <f>IF('Patrak C'!AJ53="","",'Patrak C'!AJ53)</f>
        <v/>
      </c>
      <c r="Z53" s="324" t="str">
        <f t="shared" si="30"/>
        <v/>
      </c>
      <c r="AA53" s="289" t="str">
        <f t="shared" si="11"/>
        <v/>
      </c>
      <c r="AB53" s="305" t="str">
        <f>IF('Patrak C'!AP53="","",'Patrak C'!AP53)</f>
        <v/>
      </c>
      <c r="AC53" s="306" t="str">
        <f>IF('Patrak C'!AQ53="","",'Patrak C'!AQ53)</f>
        <v/>
      </c>
      <c r="AD53" s="306" t="str">
        <f>IF('Patrak C'!AR53="","",'Patrak C'!AR53)</f>
        <v/>
      </c>
      <c r="AE53" s="324" t="str">
        <f t="shared" si="31"/>
        <v/>
      </c>
      <c r="AF53" s="287" t="str">
        <f t="shared" si="12"/>
        <v/>
      </c>
      <c r="AG53" s="305" t="str">
        <f>IF('Patrak C'!AY53="","",'Patrak C'!AY53)</f>
        <v/>
      </c>
      <c r="AH53" s="306" t="str">
        <f>IF('Patrak C'!AZ53="","",'Patrak C'!AZ53)</f>
        <v/>
      </c>
      <c r="AI53" s="306" t="str">
        <f>IF('Patrak C'!BA53="","",'Patrak C'!BA53)</f>
        <v/>
      </c>
      <c r="AJ53" s="324" t="str">
        <f t="shared" si="32"/>
        <v/>
      </c>
      <c r="AK53" s="287" t="str">
        <f t="shared" si="20"/>
        <v/>
      </c>
      <c r="AL53" s="288" t="str">
        <f t="shared" si="21"/>
        <v/>
      </c>
      <c r="AM53" s="307" t="str">
        <f>IF('Patrak C'!BG53="","",'Patrak C'!BG53)</f>
        <v/>
      </c>
      <c r="AN53" s="306" t="str">
        <f>IF('Patrak C'!BH53="","",'Patrak C'!BH53)</f>
        <v/>
      </c>
      <c r="AO53" s="306" t="str">
        <f>IF('Patrak C'!BI53="","",'Patrak C'!BI53)</f>
        <v/>
      </c>
      <c r="AP53" s="324" t="str">
        <f t="shared" si="33"/>
        <v/>
      </c>
      <c r="AQ53" s="289" t="str">
        <f t="shared" si="13"/>
        <v/>
      </c>
      <c r="AR53" s="336" t="str">
        <f>'Patrak B'!AS98</f>
        <v/>
      </c>
      <c r="AS53" s="287" t="str">
        <f t="shared" si="23"/>
        <v/>
      </c>
      <c r="AT53" s="336" t="str">
        <f t="shared" si="24"/>
        <v/>
      </c>
      <c r="AU53" s="287" t="str">
        <f t="shared" si="25"/>
        <v/>
      </c>
    </row>
    <row r="54" spans="1:47" s="169" customFormat="1" ht="20.399999999999999" customHeight="1" x14ac:dyDescent="0.3">
      <c r="A54" s="276" t="str">
        <f>'Student Data'!A53</f>
        <v/>
      </c>
      <c r="B54" s="277" t="str">
        <f>IF('Student Data'!B53="","",'Student Data'!B53)</f>
        <v/>
      </c>
      <c r="C54" s="278" t="str">
        <f>IF('Student Data'!C53="","",'Student Data'!C53)</f>
        <v/>
      </c>
      <c r="D54" s="357" t="str">
        <f>IF('Student Data'!D53="","",'Student Data'!D53)</f>
        <v/>
      </c>
      <c r="E54" s="356">
        <f>'Student Data'!E53</f>
        <v>0</v>
      </c>
      <c r="F54" s="356">
        <f>'Student Data'!F53</f>
        <v>0</v>
      </c>
      <c r="G54" s="305" t="str">
        <f>IF('Patrak C'!H54="","",'Patrak C'!H54)</f>
        <v/>
      </c>
      <c r="H54" s="306" t="str">
        <f>IF('Patrak C'!I54="","",'Patrak C'!I54)</f>
        <v/>
      </c>
      <c r="I54" s="306" t="str">
        <f>IF('Patrak C'!J54="","",'Patrak C'!J54)</f>
        <v/>
      </c>
      <c r="J54" s="324" t="str">
        <f t="shared" si="26"/>
        <v/>
      </c>
      <c r="K54" s="287" t="str">
        <f t="shared" si="8"/>
        <v/>
      </c>
      <c r="L54" s="305" t="str">
        <f>IF('Patrak C'!Q54="","",'Patrak C'!Q54)</f>
        <v/>
      </c>
      <c r="M54" s="306" t="str">
        <f>IF('Patrak C'!R54="","",'Patrak C'!R54)</f>
        <v/>
      </c>
      <c r="N54" s="306" t="str">
        <f>IF('Patrak C'!S54="","",'Patrak C'!S54)</f>
        <v/>
      </c>
      <c r="O54" s="324" t="str">
        <f t="shared" si="27"/>
        <v/>
      </c>
      <c r="P54" s="287" t="str">
        <f t="shared" si="9"/>
        <v/>
      </c>
      <c r="Q54" s="288" t="str">
        <f t="shared" si="28"/>
        <v/>
      </c>
      <c r="R54" s="306" t="str">
        <f>IF('Patrak C'!Y54="","",'Patrak C'!Y54)</f>
        <v/>
      </c>
      <c r="S54" s="306" t="str">
        <f>IF('Patrak C'!Z54="","",'Patrak C'!Z54)</f>
        <v/>
      </c>
      <c r="T54" s="306" t="str">
        <f>IF('Patrak C'!AA54="","",'Patrak C'!AA54)</f>
        <v/>
      </c>
      <c r="U54" s="324" t="str">
        <f t="shared" si="29"/>
        <v/>
      </c>
      <c r="V54" s="287" t="str">
        <f t="shared" si="10"/>
        <v/>
      </c>
      <c r="W54" s="307" t="str">
        <f>IF('Patrak C'!AH54="","",'Patrak C'!AH54)</f>
        <v/>
      </c>
      <c r="X54" s="306" t="str">
        <f>IF('Patrak C'!AI54="","",'Patrak C'!AI54)</f>
        <v/>
      </c>
      <c r="Y54" s="306" t="str">
        <f>IF('Patrak C'!AJ54="","",'Patrak C'!AJ54)</f>
        <v/>
      </c>
      <c r="Z54" s="324" t="str">
        <f t="shared" si="30"/>
        <v/>
      </c>
      <c r="AA54" s="289" t="str">
        <f t="shared" si="11"/>
        <v/>
      </c>
      <c r="AB54" s="305" t="str">
        <f>IF('Patrak C'!AP54="","",'Patrak C'!AP54)</f>
        <v/>
      </c>
      <c r="AC54" s="306" t="str">
        <f>IF('Patrak C'!AQ54="","",'Patrak C'!AQ54)</f>
        <v/>
      </c>
      <c r="AD54" s="306" t="str">
        <f>IF('Patrak C'!AR54="","",'Patrak C'!AR54)</f>
        <v/>
      </c>
      <c r="AE54" s="324" t="str">
        <f t="shared" si="31"/>
        <v/>
      </c>
      <c r="AF54" s="287" t="str">
        <f t="shared" si="12"/>
        <v/>
      </c>
      <c r="AG54" s="305" t="str">
        <f>IF('Patrak C'!AY54="","",'Patrak C'!AY54)</f>
        <v/>
      </c>
      <c r="AH54" s="306" t="str">
        <f>IF('Patrak C'!AZ54="","",'Patrak C'!AZ54)</f>
        <v/>
      </c>
      <c r="AI54" s="306" t="str">
        <f>IF('Patrak C'!BA54="","",'Patrak C'!BA54)</f>
        <v/>
      </c>
      <c r="AJ54" s="324" t="str">
        <f t="shared" si="32"/>
        <v/>
      </c>
      <c r="AK54" s="287" t="str">
        <f t="shared" si="20"/>
        <v/>
      </c>
      <c r="AL54" s="288" t="str">
        <f t="shared" si="21"/>
        <v/>
      </c>
      <c r="AM54" s="307" t="str">
        <f>IF('Patrak C'!BG54="","",'Patrak C'!BG54)</f>
        <v/>
      </c>
      <c r="AN54" s="306" t="str">
        <f>IF('Patrak C'!BH54="","",'Patrak C'!BH54)</f>
        <v/>
      </c>
      <c r="AO54" s="306" t="str">
        <f>IF('Patrak C'!BI54="","",'Patrak C'!BI54)</f>
        <v/>
      </c>
      <c r="AP54" s="324" t="str">
        <f t="shared" si="33"/>
        <v/>
      </c>
      <c r="AQ54" s="289" t="str">
        <f t="shared" si="13"/>
        <v/>
      </c>
      <c r="AR54" s="336" t="str">
        <f>'Patrak B'!AS100</f>
        <v/>
      </c>
      <c r="AS54" s="287" t="str">
        <f t="shared" si="23"/>
        <v/>
      </c>
      <c r="AT54" s="336" t="str">
        <f t="shared" si="24"/>
        <v/>
      </c>
      <c r="AU54" s="287" t="str">
        <f t="shared" si="25"/>
        <v/>
      </c>
    </row>
    <row r="55" spans="1:47" s="169" customFormat="1" ht="20.399999999999999" customHeight="1" x14ac:dyDescent="0.3">
      <c r="A55" s="276" t="str">
        <f>'Student Data'!A54</f>
        <v/>
      </c>
      <c r="B55" s="277" t="str">
        <f>IF('Student Data'!B54="","",'Student Data'!B54)</f>
        <v/>
      </c>
      <c r="C55" s="278" t="str">
        <f>IF('Student Data'!C54="","",'Student Data'!C54)</f>
        <v/>
      </c>
      <c r="D55" s="357" t="str">
        <f>IF('Student Data'!D54="","",'Student Data'!D54)</f>
        <v/>
      </c>
      <c r="E55" s="356">
        <f>'Student Data'!E54</f>
        <v>0</v>
      </c>
      <c r="F55" s="356">
        <f>'Student Data'!F54</f>
        <v>0</v>
      </c>
      <c r="G55" s="305" t="str">
        <f>IF('Patrak C'!H55="","",'Patrak C'!H55)</f>
        <v/>
      </c>
      <c r="H55" s="306" t="str">
        <f>IF('Patrak C'!I55="","",'Patrak C'!I55)</f>
        <v/>
      </c>
      <c r="I55" s="306" t="str">
        <f>IF('Patrak C'!J55="","",'Patrak C'!J55)</f>
        <v/>
      </c>
      <c r="J55" s="324" t="str">
        <f t="shared" si="26"/>
        <v/>
      </c>
      <c r="K55" s="287" t="str">
        <f t="shared" si="8"/>
        <v/>
      </c>
      <c r="L55" s="305" t="str">
        <f>IF('Patrak C'!Q55="","",'Patrak C'!Q55)</f>
        <v/>
      </c>
      <c r="M55" s="306" t="str">
        <f>IF('Patrak C'!R55="","",'Patrak C'!R55)</f>
        <v/>
      </c>
      <c r="N55" s="306" t="str">
        <f>IF('Patrak C'!S55="","",'Patrak C'!S55)</f>
        <v/>
      </c>
      <c r="O55" s="324" t="str">
        <f t="shared" si="27"/>
        <v/>
      </c>
      <c r="P55" s="287" t="str">
        <f t="shared" si="9"/>
        <v/>
      </c>
      <c r="Q55" s="288" t="str">
        <f t="shared" si="28"/>
        <v/>
      </c>
      <c r="R55" s="306" t="str">
        <f>IF('Patrak C'!Y55="","",'Patrak C'!Y55)</f>
        <v/>
      </c>
      <c r="S55" s="306" t="str">
        <f>IF('Patrak C'!Z55="","",'Patrak C'!Z55)</f>
        <v/>
      </c>
      <c r="T55" s="306" t="str">
        <f>IF('Patrak C'!AA55="","",'Patrak C'!AA55)</f>
        <v/>
      </c>
      <c r="U55" s="324" t="str">
        <f t="shared" si="29"/>
        <v/>
      </c>
      <c r="V55" s="287" t="str">
        <f t="shared" si="10"/>
        <v/>
      </c>
      <c r="W55" s="307" t="str">
        <f>IF('Patrak C'!AH55="","",'Patrak C'!AH55)</f>
        <v/>
      </c>
      <c r="X55" s="306" t="str">
        <f>IF('Patrak C'!AI55="","",'Patrak C'!AI55)</f>
        <v/>
      </c>
      <c r="Y55" s="306" t="str">
        <f>IF('Patrak C'!AJ55="","",'Patrak C'!AJ55)</f>
        <v/>
      </c>
      <c r="Z55" s="324" t="str">
        <f t="shared" si="30"/>
        <v/>
      </c>
      <c r="AA55" s="289" t="str">
        <f t="shared" si="11"/>
        <v/>
      </c>
      <c r="AB55" s="305" t="str">
        <f>IF('Patrak C'!AP55="","",'Patrak C'!AP55)</f>
        <v/>
      </c>
      <c r="AC55" s="306" t="str">
        <f>IF('Patrak C'!AQ55="","",'Patrak C'!AQ55)</f>
        <v/>
      </c>
      <c r="AD55" s="306" t="str">
        <f>IF('Patrak C'!AR55="","",'Patrak C'!AR55)</f>
        <v/>
      </c>
      <c r="AE55" s="324" t="str">
        <f t="shared" si="31"/>
        <v/>
      </c>
      <c r="AF55" s="287" t="str">
        <f t="shared" si="12"/>
        <v/>
      </c>
      <c r="AG55" s="305" t="str">
        <f>IF('Patrak C'!AY55="","",'Patrak C'!AY55)</f>
        <v/>
      </c>
      <c r="AH55" s="306" t="str">
        <f>IF('Patrak C'!AZ55="","",'Patrak C'!AZ55)</f>
        <v/>
      </c>
      <c r="AI55" s="306" t="str">
        <f>IF('Patrak C'!BA55="","",'Patrak C'!BA55)</f>
        <v/>
      </c>
      <c r="AJ55" s="324" t="str">
        <f t="shared" si="32"/>
        <v/>
      </c>
      <c r="AK55" s="287" t="str">
        <f t="shared" si="20"/>
        <v/>
      </c>
      <c r="AL55" s="288" t="str">
        <f t="shared" si="21"/>
        <v/>
      </c>
      <c r="AM55" s="307" t="str">
        <f>IF('Patrak C'!BG55="","",'Patrak C'!BG55)</f>
        <v/>
      </c>
      <c r="AN55" s="306" t="str">
        <f>IF('Patrak C'!BH55="","",'Patrak C'!BH55)</f>
        <v/>
      </c>
      <c r="AO55" s="306" t="str">
        <f>IF('Patrak C'!BI55="","",'Patrak C'!BI55)</f>
        <v/>
      </c>
      <c r="AP55" s="324" t="str">
        <f t="shared" si="33"/>
        <v/>
      </c>
      <c r="AQ55" s="289" t="str">
        <f t="shared" si="13"/>
        <v/>
      </c>
      <c r="AR55" s="336" t="str">
        <f>'Patrak B'!AS102</f>
        <v/>
      </c>
      <c r="AS55" s="287" t="str">
        <f t="shared" si="23"/>
        <v/>
      </c>
      <c r="AT55" s="336" t="str">
        <f t="shared" si="24"/>
        <v/>
      </c>
      <c r="AU55" s="287" t="str">
        <f t="shared" si="25"/>
        <v/>
      </c>
    </row>
    <row r="56" spans="1:47" s="169" customFormat="1" ht="20.399999999999999" customHeight="1" x14ac:dyDescent="0.3">
      <c r="A56" s="276" t="str">
        <f>'Student Data'!A55</f>
        <v/>
      </c>
      <c r="B56" s="277" t="str">
        <f>IF('Student Data'!B55="","",'Student Data'!B55)</f>
        <v/>
      </c>
      <c r="C56" s="278" t="str">
        <f>IF('Student Data'!C55="","",'Student Data'!C55)</f>
        <v/>
      </c>
      <c r="D56" s="357" t="str">
        <f>IF('Student Data'!D55="","",'Student Data'!D55)</f>
        <v/>
      </c>
      <c r="E56" s="356">
        <f>'Student Data'!E55</f>
        <v>0</v>
      </c>
      <c r="F56" s="356">
        <f>'Student Data'!F55</f>
        <v>0</v>
      </c>
      <c r="G56" s="305" t="str">
        <f>IF('Patrak C'!H56="","",'Patrak C'!H56)</f>
        <v/>
      </c>
      <c r="H56" s="306" t="str">
        <f>IF('Patrak C'!I56="","",'Patrak C'!I56)</f>
        <v/>
      </c>
      <c r="I56" s="306" t="str">
        <f>IF('Patrak C'!J56="","",'Patrak C'!J56)</f>
        <v/>
      </c>
      <c r="J56" s="324" t="str">
        <f t="shared" si="26"/>
        <v/>
      </c>
      <c r="K56" s="287" t="str">
        <f t="shared" si="8"/>
        <v/>
      </c>
      <c r="L56" s="305" t="str">
        <f>IF('Patrak C'!Q56="","",'Patrak C'!Q56)</f>
        <v/>
      </c>
      <c r="M56" s="306" t="str">
        <f>IF('Patrak C'!R56="","",'Patrak C'!R56)</f>
        <v/>
      </c>
      <c r="N56" s="306" t="str">
        <f>IF('Patrak C'!S56="","",'Patrak C'!S56)</f>
        <v/>
      </c>
      <c r="O56" s="324" t="str">
        <f t="shared" si="27"/>
        <v/>
      </c>
      <c r="P56" s="287" t="str">
        <f t="shared" si="9"/>
        <v/>
      </c>
      <c r="Q56" s="288" t="str">
        <f t="shared" si="28"/>
        <v/>
      </c>
      <c r="R56" s="306" t="str">
        <f>IF('Patrak C'!Y56="","",'Patrak C'!Y56)</f>
        <v/>
      </c>
      <c r="S56" s="306" t="str">
        <f>IF('Patrak C'!Z56="","",'Patrak C'!Z56)</f>
        <v/>
      </c>
      <c r="T56" s="306" t="str">
        <f>IF('Patrak C'!AA56="","",'Patrak C'!AA56)</f>
        <v/>
      </c>
      <c r="U56" s="324" t="str">
        <f t="shared" si="29"/>
        <v/>
      </c>
      <c r="V56" s="287" t="str">
        <f t="shared" si="10"/>
        <v/>
      </c>
      <c r="W56" s="307" t="str">
        <f>IF('Patrak C'!AH56="","",'Patrak C'!AH56)</f>
        <v/>
      </c>
      <c r="X56" s="306" t="str">
        <f>IF('Patrak C'!AI56="","",'Patrak C'!AI56)</f>
        <v/>
      </c>
      <c r="Y56" s="306" t="str">
        <f>IF('Patrak C'!AJ56="","",'Patrak C'!AJ56)</f>
        <v/>
      </c>
      <c r="Z56" s="324" t="str">
        <f t="shared" si="30"/>
        <v/>
      </c>
      <c r="AA56" s="289" t="str">
        <f t="shared" si="11"/>
        <v/>
      </c>
      <c r="AB56" s="305" t="str">
        <f>IF('Patrak C'!AP56="","",'Patrak C'!AP56)</f>
        <v/>
      </c>
      <c r="AC56" s="306" t="str">
        <f>IF('Patrak C'!AQ56="","",'Patrak C'!AQ56)</f>
        <v/>
      </c>
      <c r="AD56" s="306" t="str">
        <f>IF('Patrak C'!AR56="","",'Patrak C'!AR56)</f>
        <v/>
      </c>
      <c r="AE56" s="324" t="str">
        <f t="shared" si="31"/>
        <v/>
      </c>
      <c r="AF56" s="287" t="str">
        <f t="shared" si="12"/>
        <v/>
      </c>
      <c r="AG56" s="305" t="str">
        <f>IF('Patrak C'!AY56="","",'Patrak C'!AY56)</f>
        <v/>
      </c>
      <c r="AH56" s="306" t="str">
        <f>IF('Patrak C'!AZ56="","",'Patrak C'!AZ56)</f>
        <v/>
      </c>
      <c r="AI56" s="306" t="str">
        <f>IF('Patrak C'!BA56="","",'Patrak C'!BA56)</f>
        <v/>
      </c>
      <c r="AJ56" s="324" t="str">
        <f t="shared" si="32"/>
        <v/>
      </c>
      <c r="AK56" s="287" t="str">
        <f t="shared" si="20"/>
        <v/>
      </c>
      <c r="AL56" s="288" t="str">
        <f t="shared" si="21"/>
        <v/>
      </c>
      <c r="AM56" s="307" t="str">
        <f>IF('Patrak C'!BG56="","",'Patrak C'!BG56)</f>
        <v/>
      </c>
      <c r="AN56" s="306" t="str">
        <f>IF('Patrak C'!BH56="","",'Patrak C'!BH56)</f>
        <v/>
      </c>
      <c r="AO56" s="306" t="str">
        <f>IF('Patrak C'!BI56="","",'Patrak C'!BI56)</f>
        <v/>
      </c>
      <c r="AP56" s="324" t="str">
        <f t="shared" si="33"/>
        <v/>
      </c>
      <c r="AQ56" s="289" t="str">
        <f t="shared" si="13"/>
        <v/>
      </c>
      <c r="AR56" s="336" t="str">
        <f>'Patrak B'!AS104</f>
        <v/>
      </c>
      <c r="AS56" s="287" t="str">
        <f t="shared" si="23"/>
        <v/>
      </c>
      <c r="AT56" s="336" t="str">
        <f t="shared" si="24"/>
        <v/>
      </c>
      <c r="AU56" s="287" t="str">
        <f t="shared" si="25"/>
        <v/>
      </c>
    </row>
    <row r="57" spans="1:47" s="169" customFormat="1" ht="20.399999999999999" customHeight="1" x14ac:dyDescent="0.3">
      <c r="A57" s="276" t="str">
        <f>'Student Data'!A56</f>
        <v/>
      </c>
      <c r="B57" s="277" t="str">
        <f>IF('Student Data'!B56="","",'Student Data'!B56)</f>
        <v/>
      </c>
      <c r="C57" s="278" t="str">
        <f>IF('Student Data'!C56="","",'Student Data'!C56)</f>
        <v/>
      </c>
      <c r="D57" s="357" t="str">
        <f>IF('Student Data'!D56="","",'Student Data'!D56)</f>
        <v/>
      </c>
      <c r="E57" s="356">
        <f>'Student Data'!E56</f>
        <v>0</v>
      </c>
      <c r="F57" s="356">
        <f>'Student Data'!F56</f>
        <v>0</v>
      </c>
      <c r="G57" s="305" t="str">
        <f>IF('Patrak C'!H57="","",'Patrak C'!H57)</f>
        <v/>
      </c>
      <c r="H57" s="306" t="str">
        <f>IF('Patrak C'!I57="","",'Patrak C'!I57)</f>
        <v/>
      </c>
      <c r="I57" s="306" t="str">
        <f>IF('Patrak C'!J57="","",'Patrak C'!J57)</f>
        <v/>
      </c>
      <c r="J57" s="324" t="str">
        <f t="shared" si="26"/>
        <v/>
      </c>
      <c r="K57" s="287" t="str">
        <f t="shared" si="8"/>
        <v/>
      </c>
      <c r="L57" s="305" t="str">
        <f>IF('Patrak C'!Q57="","",'Patrak C'!Q57)</f>
        <v/>
      </c>
      <c r="M57" s="306" t="str">
        <f>IF('Patrak C'!R57="","",'Patrak C'!R57)</f>
        <v/>
      </c>
      <c r="N57" s="306" t="str">
        <f>IF('Patrak C'!S57="","",'Patrak C'!S57)</f>
        <v/>
      </c>
      <c r="O57" s="324" t="str">
        <f t="shared" si="27"/>
        <v/>
      </c>
      <c r="P57" s="287" t="str">
        <f t="shared" si="9"/>
        <v/>
      </c>
      <c r="Q57" s="288" t="str">
        <f t="shared" si="28"/>
        <v/>
      </c>
      <c r="R57" s="306" t="str">
        <f>IF('Patrak C'!Y57="","",'Patrak C'!Y57)</f>
        <v/>
      </c>
      <c r="S57" s="306" t="str">
        <f>IF('Patrak C'!Z57="","",'Patrak C'!Z57)</f>
        <v/>
      </c>
      <c r="T57" s="306" t="str">
        <f>IF('Patrak C'!AA57="","",'Patrak C'!AA57)</f>
        <v/>
      </c>
      <c r="U57" s="324" t="str">
        <f t="shared" si="29"/>
        <v/>
      </c>
      <c r="V57" s="287" t="str">
        <f t="shared" si="10"/>
        <v/>
      </c>
      <c r="W57" s="307" t="str">
        <f>IF('Patrak C'!AH57="","",'Patrak C'!AH57)</f>
        <v/>
      </c>
      <c r="X57" s="306" t="str">
        <f>IF('Patrak C'!AI57="","",'Patrak C'!AI57)</f>
        <v/>
      </c>
      <c r="Y57" s="306" t="str">
        <f>IF('Patrak C'!AJ57="","",'Patrak C'!AJ57)</f>
        <v/>
      </c>
      <c r="Z57" s="324" t="str">
        <f t="shared" si="30"/>
        <v/>
      </c>
      <c r="AA57" s="289" t="str">
        <f t="shared" si="11"/>
        <v/>
      </c>
      <c r="AB57" s="305" t="str">
        <f>IF('Patrak C'!AP57="","",'Patrak C'!AP57)</f>
        <v/>
      </c>
      <c r="AC57" s="306" t="str">
        <f>IF('Patrak C'!AQ57="","",'Patrak C'!AQ57)</f>
        <v/>
      </c>
      <c r="AD57" s="306" t="str">
        <f>IF('Patrak C'!AR57="","",'Patrak C'!AR57)</f>
        <v/>
      </c>
      <c r="AE57" s="324" t="str">
        <f t="shared" si="31"/>
        <v/>
      </c>
      <c r="AF57" s="287" t="str">
        <f t="shared" si="12"/>
        <v/>
      </c>
      <c r="AG57" s="305" t="str">
        <f>IF('Patrak C'!AY57="","",'Patrak C'!AY57)</f>
        <v/>
      </c>
      <c r="AH57" s="306" t="str">
        <f>IF('Patrak C'!AZ57="","",'Patrak C'!AZ57)</f>
        <v/>
      </c>
      <c r="AI57" s="306" t="str">
        <f>IF('Patrak C'!BA57="","",'Patrak C'!BA57)</f>
        <v/>
      </c>
      <c r="AJ57" s="324" t="str">
        <f t="shared" si="32"/>
        <v/>
      </c>
      <c r="AK57" s="287" t="str">
        <f t="shared" si="20"/>
        <v/>
      </c>
      <c r="AL57" s="288" t="str">
        <f t="shared" si="21"/>
        <v/>
      </c>
      <c r="AM57" s="307" t="str">
        <f>IF('Patrak C'!BG57="","",'Patrak C'!BG57)</f>
        <v/>
      </c>
      <c r="AN57" s="306" t="str">
        <f>IF('Patrak C'!BH57="","",'Patrak C'!BH57)</f>
        <v/>
      </c>
      <c r="AO57" s="306" t="str">
        <f>IF('Patrak C'!BI57="","",'Patrak C'!BI57)</f>
        <v/>
      </c>
      <c r="AP57" s="324" t="str">
        <f t="shared" si="33"/>
        <v/>
      </c>
      <c r="AQ57" s="289" t="str">
        <f t="shared" si="13"/>
        <v/>
      </c>
      <c r="AR57" s="336" t="str">
        <f>'Patrak B'!AS106</f>
        <v/>
      </c>
      <c r="AS57" s="287" t="str">
        <f t="shared" si="23"/>
        <v/>
      </c>
      <c r="AT57" s="336" t="str">
        <f t="shared" si="24"/>
        <v/>
      </c>
      <c r="AU57" s="287" t="str">
        <f t="shared" si="25"/>
        <v/>
      </c>
    </row>
    <row r="58" spans="1:47" s="169" customFormat="1" ht="20.399999999999999" customHeight="1" x14ac:dyDescent="0.3">
      <c r="A58" s="276" t="str">
        <f>'Student Data'!A57</f>
        <v/>
      </c>
      <c r="B58" s="277" t="str">
        <f>IF('Student Data'!B57="","",'Student Data'!B57)</f>
        <v/>
      </c>
      <c r="C58" s="278" t="str">
        <f>IF('Student Data'!C57="","",'Student Data'!C57)</f>
        <v/>
      </c>
      <c r="D58" s="357" t="str">
        <f>IF('Student Data'!D57="","",'Student Data'!D57)</f>
        <v/>
      </c>
      <c r="E58" s="356">
        <f>'Student Data'!E57</f>
        <v>0</v>
      </c>
      <c r="F58" s="356">
        <f>'Student Data'!F57</f>
        <v>0</v>
      </c>
      <c r="G58" s="305" t="str">
        <f>IF('Patrak C'!H58="","",'Patrak C'!H58)</f>
        <v/>
      </c>
      <c r="H58" s="306" t="str">
        <f>IF('Patrak C'!I58="","",'Patrak C'!I58)</f>
        <v/>
      </c>
      <c r="I58" s="306" t="str">
        <f>IF('Patrak C'!J58="","",'Patrak C'!J58)</f>
        <v/>
      </c>
      <c r="J58" s="324" t="str">
        <f t="shared" si="26"/>
        <v/>
      </c>
      <c r="K58" s="287" t="str">
        <f t="shared" si="8"/>
        <v/>
      </c>
      <c r="L58" s="305" t="str">
        <f>IF('Patrak C'!Q58="","",'Patrak C'!Q58)</f>
        <v/>
      </c>
      <c r="M58" s="306" t="str">
        <f>IF('Patrak C'!R58="","",'Patrak C'!R58)</f>
        <v/>
      </c>
      <c r="N58" s="306" t="str">
        <f>IF('Patrak C'!S58="","",'Patrak C'!S58)</f>
        <v/>
      </c>
      <c r="O58" s="324" t="str">
        <f t="shared" si="27"/>
        <v/>
      </c>
      <c r="P58" s="287" t="str">
        <f t="shared" si="9"/>
        <v/>
      </c>
      <c r="Q58" s="288" t="str">
        <f t="shared" si="28"/>
        <v/>
      </c>
      <c r="R58" s="306" t="str">
        <f>IF('Patrak C'!Y58="","",'Patrak C'!Y58)</f>
        <v/>
      </c>
      <c r="S58" s="306" t="str">
        <f>IF('Patrak C'!Z58="","",'Patrak C'!Z58)</f>
        <v/>
      </c>
      <c r="T58" s="306" t="str">
        <f>IF('Patrak C'!AA58="","",'Patrak C'!AA58)</f>
        <v/>
      </c>
      <c r="U58" s="324" t="str">
        <f t="shared" si="29"/>
        <v/>
      </c>
      <c r="V58" s="287" t="str">
        <f t="shared" si="10"/>
        <v/>
      </c>
      <c r="W58" s="307" t="str">
        <f>IF('Patrak C'!AH58="","",'Patrak C'!AH58)</f>
        <v/>
      </c>
      <c r="X58" s="306" t="str">
        <f>IF('Patrak C'!AI58="","",'Patrak C'!AI58)</f>
        <v/>
      </c>
      <c r="Y58" s="306" t="str">
        <f>IF('Patrak C'!AJ58="","",'Patrak C'!AJ58)</f>
        <v/>
      </c>
      <c r="Z58" s="324" t="str">
        <f t="shared" si="30"/>
        <v/>
      </c>
      <c r="AA58" s="289" t="str">
        <f t="shared" si="11"/>
        <v/>
      </c>
      <c r="AB58" s="305" t="str">
        <f>IF('Patrak C'!AP58="","",'Patrak C'!AP58)</f>
        <v/>
      </c>
      <c r="AC58" s="306" t="str">
        <f>IF('Patrak C'!AQ58="","",'Patrak C'!AQ58)</f>
        <v/>
      </c>
      <c r="AD58" s="306" t="str">
        <f>IF('Patrak C'!AR58="","",'Patrak C'!AR58)</f>
        <v/>
      </c>
      <c r="AE58" s="324" t="str">
        <f t="shared" si="31"/>
        <v/>
      </c>
      <c r="AF58" s="287" t="str">
        <f t="shared" si="12"/>
        <v/>
      </c>
      <c r="AG58" s="305" t="str">
        <f>IF('Patrak C'!AY58="","",'Patrak C'!AY58)</f>
        <v/>
      </c>
      <c r="AH58" s="306" t="str">
        <f>IF('Patrak C'!AZ58="","",'Patrak C'!AZ58)</f>
        <v/>
      </c>
      <c r="AI58" s="306" t="str">
        <f>IF('Patrak C'!BA58="","",'Patrak C'!BA58)</f>
        <v/>
      </c>
      <c r="AJ58" s="324" t="str">
        <f t="shared" si="32"/>
        <v/>
      </c>
      <c r="AK58" s="287" t="str">
        <f t="shared" si="20"/>
        <v/>
      </c>
      <c r="AL58" s="288" t="str">
        <f t="shared" si="21"/>
        <v/>
      </c>
      <c r="AM58" s="307" t="str">
        <f>IF('Patrak C'!BG58="","",'Patrak C'!BG58)</f>
        <v/>
      </c>
      <c r="AN58" s="306" t="str">
        <f>IF('Patrak C'!BH58="","",'Patrak C'!BH58)</f>
        <v/>
      </c>
      <c r="AO58" s="306" t="str">
        <f>IF('Patrak C'!BI58="","",'Patrak C'!BI58)</f>
        <v/>
      </c>
      <c r="AP58" s="324" t="str">
        <f t="shared" si="33"/>
        <v/>
      </c>
      <c r="AQ58" s="289" t="str">
        <f t="shared" si="13"/>
        <v/>
      </c>
      <c r="AR58" s="336" t="str">
        <f>'Patrak B'!AS108</f>
        <v/>
      </c>
      <c r="AS58" s="287" t="str">
        <f t="shared" si="23"/>
        <v/>
      </c>
      <c r="AT58" s="336" t="str">
        <f t="shared" si="24"/>
        <v/>
      </c>
      <c r="AU58" s="287" t="str">
        <f t="shared" si="25"/>
        <v/>
      </c>
    </row>
    <row r="59" spans="1:47" s="169" customFormat="1" ht="20.399999999999999" customHeight="1" x14ac:dyDescent="0.3">
      <c r="A59" s="276" t="str">
        <f>'Student Data'!A58</f>
        <v/>
      </c>
      <c r="B59" s="277" t="str">
        <f>IF('Student Data'!B58="","",'Student Data'!B58)</f>
        <v/>
      </c>
      <c r="C59" s="278" t="str">
        <f>IF('Student Data'!C58="","",'Student Data'!C58)</f>
        <v/>
      </c>
      <c r="D59" s="357" t="str">
        <f>IF('Student Data'!D58="","",'Student Data'!D58)</f>
        <v/>
      </c>
      <c r="E59" s="356">
        <f>'Student Data'!E58</f>
        <v>0</v>
      </c>
      <c r="F59" s="356">
        <f>'Student Data'!F58</f>
        <v>0</v>
      </c>
      <c r="G59" s="305" t="str">
        <f>IF('Patrak C'!H59="","",'Patrak C'!H59)</f>
        <v/>
      </c>
      <c r="H59" s="306" t="str">
        <f>IF('Patrak C'!I59="","",'Patrak C'!I59)</f>
        <v/>
      </c>
      <c r="I59" s="306" t="str">
        <f>IF('Patrak C'!J59="","",'Patrak C'!J59)</f>
        <v/>
      </c>
      <c r="J59" s="324" t="str">
        <f t="shared" si="26"/>
        <v/>
      </c>
      <c r="K59" s="287" t="str">
        <f t="shared" si="8"/>
        <v/>
      </c>
      <c r="L59" s="305" t="str">
        <f>IF('Patrak C'!Q59="","",'Patrak C'!Q59)</f>
        <v/>
      </c>
      <c r="M59" s="306" t="str">
        <f>IF('Patrak C'!R59="","",'Patrak C'!R59)</f>
        <v/>
      </c>
      <c r="N59" s="306" t="str">
        <f>IF('Patrak C'!S59="","",'Patrak C'!S59)</f>
        <v/>
      </c>
      <c r="O59" s="324" t="str">
        <f t="shared" si="27"/>
        <v/>
      </c>
      <c r="P59" s="287" t="str">
        <f t="shared" si="9"/>
        <v/>
      </c>
      <c r="Q59" s="288" t="str">
        <f t="shared" si="28"/>
        <v/>
      </c>
      <c r="R59" s="306" t="str">
        <f>IF('Patrak C'!Y59="","",'Patrak C'!Y59)</f>
        <v/>
      </c>
      <c r="S59" s="306" t="str">
        <f>IF('Patrak C'!Z59="","",'Patrak C'!Z59)</f>
        <v/>
      </c>
      <c r="T59" s="306" t="str">
        <f>IF('Patrak C'!AA59="","",'Patrak C'!AA59)</f>
        <v/>
      </c>
      <c r="U59" s="324" t="str">
        <f t="shared" si="29"/>
        <v/>
      </c>
      <c r="V59" s="287" t="str">
        <f t="shared" si="10"/>
        <v/>
      </c>
      <c r="W59" s="307" t="str">
        <f>IF('Patrak C'!AH59="","",'Patrak C'!AH59)</f>
        <v/>
      </c>
      <c r="X59" s="306" t="str">
        <f>IF('Patrak C'!AI59="","",'Patrak C'!AI59)</f>
        <v/>
      </c>
      <c r="Y59" s="306" t="str">
        <f>IF('Patrak C'!AJ59="","",'Patrak C'!AJ59)</f>
        <v/>
      </c>
      <c r="Z59" s="324" t="str">
        <f t="shared" si="30"/>
        <v/>
      </c>
      <c r="AA59" s="289" t="str">
        <f t="shared" si="11"/>
        <v/>
      </c>
      <c r="AB59" s="305" t="str">
        <f>IF('Patrak C'!AP59="","",'Patrak C'!AP59)</f>
        <v/>
      </c>
      <c r="AC59" s="306" t="str">
        <f>IF('Patrak C'!AQ59="","",'Patrak C'!AQ59)</f>
        <v/>
      </c>
      <c r="AD59" s="306" t="str">
        <f>IF('Patrak C'!AR59="","",'Patrak C'!AR59)</f>
        <v/>
      </c>
      <c r="AE59" s="324" t="str">
        <f t="shared" si="31"/>
        <v/>
      </c>
      <c r="AF59" s="287" t="str">
        <f t="shared" si="12"/>
        <v/>
      </c>
      <c r="AG59" s="305" t="str">
        <f>IF('Patrak C'!AY59="","",'Patrak C'!AY59)</f>
        <v/>
      </c>
      <c r="AH59" s="306" t="str">
        <f>IF('Patrak C'!AZ59="","",'Patrak C'!AZ59)</f>
        <v/>
      </c>
      <c r="AI59" s="306" t="str">
        <f>IF('Patrak C'!BA59="","",'Patrak C'!BA59)</f>
        <v/>
      </c>
      <c r="AJ59" s="324" t="str">
        <f t="shared" si="32"/>
        <v/>
      </c>
      <c r="AK59" s="287" t="str">
        <f t="shared" si="20"/>
        <v/>
      </c>
      <c r="AL59" s="288" t="str">
        <f t="shared" si="21"/>
        <v/>
      </c>
      <c r="AM59" s="307" t="str">
        <f>IF('Patrak C'!BG59="","",'Patrak C'!BG59)</f>
        <v/>
      </c>
      <c r="AN59" s="306" t="str">
        <f>IF('Patrak C'!BH59="","",'Patrak C'!BH59)</f>
        <v/>
      </c>
      <c r="AO59" s="306" t="str">
        <f>IF('Patrak C'!BI59="","",'Patrak C'!BI59)</f>
        <v/>
      </c>
      <c r="AP59" s="324" t="str">
        <f t="shared" si="33"/>
        <v/>
      </c>
      <c r="AQ59" s="289" t="str">
        <f t="shared" si="13"/>
        <v/>
      </c>
      <c r="AR59" s="336" t="str">
        <f>'Patrak B'!AS110</f>
        <v/>
      </c>
      <c r="AS59" s="287" t="str">
        <f t="shared" si="23"/>
        <v/>
      </c>
      <c r="AT59" s="336" t="str">
        <f t="shared" si="24"/>
        <v/>
      </c>
      <c r="AU59" s="287" t="str">
        <f t="shared" si="25"/>
        <v/>
      </c>
    </row>
    <row r="60" spans="1:47" s="169" customFormat="1" ht="20.399999999999999" customHeight="1" x14ac:dyDescent="0.3">
      <c r="A60" s="276" t="str">
        <f>'Student Data'!A59</f>
        <v/>
      </c>
      <c r="B60" s="277" t="str">
        <f>IF('Student Data'!B59="","",'Student Data'!B59)</f>
        <v/>
      </c>
      <c r="C60" s="278" t="str">
        <f>IF('Student Data'!C59="","",'Student Data'!C59)</f>
        <v/>
      </c>
      <c r="D60" s="357" t="str">
        <f>IF('Student Data'!D59="","",'Student Data'!D59)</f>
        <v/>
      </c>
      <c r="E60" s="356">
        <f>'Student Data'!E59</f>
        <v>0</v>
      </c>
      <c r="F60" s="356">
        <f>'Student Data'!F59</f>
        <v>0</v>
      </c>
      <c r="G60" s="305" t="str">
        <f>IF('Patrak C'!H60="","",'Patrak C'!H60)</f>
        <v/>
      </c>
      <c r="H60" s="306" t="str">
        <f>IF('Patrak C'!I60="","",'Patrak C'!I60)</f>
        <v/>
      </c>
      <c r="I60" s="306" t="str">
        <f>IF('Patrak C'!J60="","",'Patrak C'!J60)</f>
        <v/>
      </c>
      <c r="J60" s="324" t="str">
        <f t="shared" si="26"/>
        <v/>
      </c>
      <c r="K60" s="287" t="str">
        <f t="shared" si="8"/>
        <v/>
      </c>
      <c r="L60" s="305" t="str">
        <f>IF('Patrak C'!Q60="","",'Patrak C'!Q60)</f>
        <v/>
      </c>
      <c r="M60" s="306" t="str">
        <f>IF('Patrak C'!R60="","",'Patrak C'!R60)</f>
        <v/>
      </c>
      <c r="N60" s="306" t="str">
        <f>IF('Patrak C'!S60="","",'Patrak C'!S60)</f>
        <v/>
      </c>
      <c r="O60" s="324" t="str">
        <f t="shared" si="27"/>
        <v/>
      </c>
      <c r="P60" s="287" t="str">
        <f t="shared" si="9"/>
        <v/>
      </c>
      <c r="Q60" s="288" t="str">
        <f t="shared" si="28"/>
        <v/>
      </c>
      <c r="R60" s="306" t="str">
        <f>IF('Patrak C'!Y60="","",'Patrak C'!Y60)</f>
        <v/>
      </c>
      <c r="S60" s="306" t="str">
        <f>IF('Patrak C'!Z60="","",'Patrak C'!Z60)</f>
        <v/>
      </c>
      <c r="T60" s="306" t="str">
        <f>IF('Patrak C'!AA60="","",'Patrak C'!AA60)</f>
        <v/>
      </c>
      <c r="U60" s="324" t="str">
        <f t="shared" si="29"/>
        <v/>
      </c>
      <c r="V60" s="287" t="str">
        <f t="shared" si="10"/>
        <v/>
      </c>
      <c r="W60" s="307" t="str">
        <f>IF('Patrak C'!AH60="","",'Patrak C'!AH60)</f>
        <v/>
      </c>
      <c r="X60" s="306" t="str">
        <f>IF('Patrak C'!AI60="","",'Patrak C'!AI60)</f>
        <v/>
      </c>
      <c r="Y60" s="306" t="str">
        <f>IF('Patrak C'!AJ60="","",'Patrak C'!AJ60)</f>
        <v/>
      </c>
      <c r="Z60" s="324" t="str">
        <f t="shared" si="30"/>
        <v/>
      </c>
      <c r="AA60" s="289" t="str">
        <f t="shared" si="11"/>
        <v/>
      </c>
      <c r="AB60" s="305" t="str">
        <f>IF('Patrak C'!AP60="","",'Patrak C'!AP60)</f>
        <v/>
      </c>
      <c r="AC60" s="306" t="str">
        <f>IF('Patrak C'!AQ60="","",'Patrak C'!AQ60)</f>
        <v/>
      </c>
      <c r="AD60" s="306" t="str">
        <f>IF('Patrak C'!AR60="","",'Patrak C'!AR60)</f>
        <v/>
      </c>
      <c r="AE60" s="324" t="str">
        <f t="shared" si="31"/>
        <v/>
      </c>
      <c r="AF60" s="287" t="str">
        <f t="shared" si="12"/>
        <v/>
      </c>
      <c r="AG60" s="305" t="str">
        <f>IF('Patrak C'!AY60="","",'Patrak C'!AY60)</f>
        <v/>
      </c>
      <c r="AH60" s="306" t="str">
        <f>IF('Patrak C'!AZ60="","",'Patrak C'!AZ60)</f>
        <v/>
      </c>
      <c r="AI60" s="306" t="str">
        <f>IF('Patrak C'!BA60="","",'Patrak C'!BA60)</f>
        <v/>
      </c>
      <c r="AJ60" s="324" t="str">
        <f t="shared" si="32"/>
        <v/>
      </c>
      <c r="AK60" s="287" t="str">
        <f t="shared" si="20"/>
        <v/>
      </c>
      <c r="AL60" s="288" t="str">
        <f t="shared" si="21"/>
        <v/>
      </c>
      <c r="AM60" s="307" t="str">
        <f>IF('Patrak C'!BG60="","",'Patrak C'!BG60)</f>
        <v/>
      </c>
      <c r="AN60" s="306" t="str">
        <f>IF('Patrak C'!BH60="","",'Patrak C'!BH60)</f>
        <v/>
      </c>
      <c r="AO60" s="306" t="str">
        <f>IF('Patrak C'!BI60="","",'Patrak C'!BI60)</f>
        <v/>
      </c>
      <c r="AP60" s="324" t="str">
        <f t="shared" si="33"/>
        <v/>
      </c>
      <c r="AQ60" s="289" t="str">
        <f t="shared" si="13"/>
        <v/>
      </c>
      <c r="AR60" s="336" t="str">
        <f>'Patrak B'!AS112</f>
        <v/>
      </c>
      <c r="AS60" s="287" t="str">
        <f t="shared" si="23"/>
        <v/>
      </c>
      <c r="AT60" s="336" t="str">
        <f t="shared" si="24"/>
        <v/>
      </c>
      <c r="AU60" s="287" t="str">
        <f t="shared" si="25"/>
        <v/>
      </c>
    </row>
    <row r="61" spans="1:47" s="169" customFormat="1" ht="20.399999999999999" customHeight="1" x14ac:dyDescent="0.3">
      <c r="A61" s="276" t="str">
        <f>'Student Data'!A60</f>
        <v/>
      </c>
      <c r="B61" s="277" t="str">
        <f>IF('Student Data'!B60="","",'Student Data'!B60)</f>
        <v/>
      </c>
      <c r="C61" s="278" t="str">
        <f>IF('Student Data'!C60="","",'Student Data'!C60)</f>
        <v/>
      </c>
      <c r="D61" s="357" t="str">
        <f>IF('Student Data'!D60="","",'Student Data'!D60)</f>
        <v/>
      </c>
      <c r="E61" s="356">
        <f>'Student Data'!E60</f>
        <v>0</v>
      </c>
      <c r="F61" s="356">
        <f>'Student Data'!F60</f>
        <v>0</v>
      </c>
      <c r="G61" s="305" t="str">
        <f>IF('Patrak C'!H61="","",'Patrak C'!H61)</f>
        <v/>
      </c>
      <c r="H61" s="306" t="str">
        <f>IF('Patrak C'!I61="","",'Patrak C'!I61)</f>
        <v/>
      </c>
      <c r="I61" s="306" t="str">
        <f>IF('Patrak C'!J61="","",'Patrak C'!J61)</f>
        <v/>
      </c>
      <c r="J61" s="324" t="str">
        <f t="shared" si="26"/>
        <v/>
      </c>
      <c r="K61" s="287" t="str">
        <f t="shared" si="8"/>
        <v/>
      </c>
      <c r="L61" s="305" t="str">
        <f>IF('Patrak C'!Q61="","",'Patrak C'!Q61)</f>
        <v/>
      </c>
      <c r="M61" s="306" t="str">
        <f>IF('Patrak C'!R61="","",'Patrak C'!R61)</f>
        <v/>
      </c>
      <c r="N61" s="306" t="str">
        <f>IF('Patrak C'!S61="","",'Patrak C'!S61)</f>
        <v/>
      </c>
      <c r="O61" s="324" t="str">
        <f t="shared" si="27"/>
        <v/>
      </c>
      <c r="P61" s="287" t="str">
        <f t="shared" si="9"/>
        <v/>
      </c>
      <c r="Q61" s="288" t="str">
        <f t="shared" si="28"/>
        <v/>
      </c>
      <c r="R61" s="306" t="str">
        <f>IF('Patrak C'!Y61="","",'Patrak C'!Y61)</f>
        <v/>
      </c>
      <c r="S61" s="306" t="str">
        <f>IF('Patrak C'!Z61="","",'Patrak C'!Z61)</f>
        <v/>
      </c>
      <c r="T61" s="306" t="str">
        <f>IF('Patrak C'!AA61="","",'Patrak C'!AA61)</f>
        <v/>
      </c>
      <c r="U61" s="324" t="str">
        <f t="shared" si="29"/>
        <v/>
      </c>
      <c r="V61" s="287" t="str">
        <f t="shared" si="10"/>
        <v/>
      </c>
      <c r="W61" s="307" t="str">
        <f>IF('Patrak C'!AH61="","",'Patrak C'!AH61)</f>
        <v/>
      </c>
      <c r="X61" s="306" t="str">
        <f>IF('Patrak C'!AI61="","",'Patrak C'!AI61)</f>
        <v/>
      </c>
      <c r="Y61" s="306" t="str">
        <f>IF('Patrak C'!AJ61="","",'Patrak C'!AJ61)</f>
        <v/>
      </c>
      <c r="Z61" s="324" t="str">
        <f t="shared" si="30"/>
        <v/>
      </c>
      <c r="AA61" s="289" t="str">
        <f t="shared" si="11"/>
        <v/>
      </c>
      <c r="AB61" s="305" t="str">
        <f>IF('Patrak C'!AP61="","",'Patrak C'!AP61)</f>
        <v/>
      </c>
      <c r="AC61" s="306" t="str">
        <f>IF('Patrak C'!AQ61="","",'Patrak C'!AQ61)</f>
        <v/>
      </c>
      <c r="AD61" s="306" t="str">
        <f>IF('Patrak C'!AR61="","",'Patrak C'!AR61)</f>
        <v/>
      </c>
      <c r="AE61" s="324" t="str">
        <f t="shared" si="31"/>
        <v/>
      </c>
      <c r="AF61" s="287" t="str">
        <f t="shared" si="12"/>
        <v/>
      </c>
      <c r="AG61" s="305" t="str">
        <f>IF('Patrak C'!AY61="","",'Patrak C'!AY61)</f>
        <v/>
      </c>
      <c r="AH61" s="306" t="str">
        <f>IF('Patrak C'!AZ61="","",'Patrak C'!AZ61)</f>
        <v/>
      </c>
      <c r="AI61" s="306" t="str">
        <f>IF('Patrak C'!BA61="","",'Patrak C'!BA61)</f>
        <v/>
      </c>
      <c r="AJ61" s="324" t="str">
        <f t="shared" si="32"/>
        <v/>
      </c>
      <c r="AK61" s="287" t="str">
        <f t="shared" si="20"/>
        <v/>
      </c>
      <c r="AL61" s="288" t="str">
        <f t="shared" si="21"/>
        <v/>
      </c>
      <c r="AM61" s="307" t="str">
        <f>IF('Patrak C'!BG61="","",'Patrak C'!BG61)</f>
        <v/>
      </c>
      <c r="AN61" s="306" t="str">
        <f>IF('Patrak C'!BH61="","",'Patrak C'!BH61)</f>
        <v/>
      </c>
      <c r="AO61" s="306" t="str">
        <f>IF('Patrak C'!BI61="","",'Patrak C'!BI61)</f>
        <v/>
      </c>
      <c r="AP61" s="324" t="str">
        <f t="shared" si="33"/>
        <v/>
      </c>
      <c r="AQ61" s="289" t="str">
        <f t="shared" si="13"/>
        <v/>
      </c>
      <c r="AR61" s="336" t="str">
        <f>'Patrak B'!AS114</f>
        <v/>
      </c>
      <c r="AS61" s="287" t="str">
        <f t="shared" si="23"/>
        <v/>
      </c>
      <c r="AT61" s="336" t="str">
        <f t="shared" si="24"/>
        <v/>
      </c>
      <c r="AU61" s="287" t="str">
        <f t="shared" si="25"/>
        <v/>
      </c>
    </row>
    <row r="62" spans="1:47" s="169" customFormat="1" ht="20.399999999999999" customHeight="1" x14ac:dyDescent="0.3">
      <c r="A62" s="276" t="str">
        <f>'Student Data'!A61</f>
        <v/>
      </c>
      <c r="B62" s="277" t="str">
        <f>IF('Student Data'!B61="","",'Student Data'!B61)</f>
        <v/>
      </c>
      <c r="C62" s="278" t="str">
        <f>IF('Student Data'!C61="","",'Student Data'!C61)</f>
        <v/>
      </c>
      <c r="D62" s="357" t="str">
        <f>IF('Student Data'!D61="","",'Student Data'!D61)</f>
        <v/>
      </c>
      <c r="E62" s="356">
        <f>'Student Data'!E61</f>
        <v>0</v>
      </c>
      <c r="F62" s="356">
        <f>'Student Data'!F61</f>
        <v>0</v>
      </c>
      <c r="G62" s="305" t="str">
        <f>IF('Patrak C'!H62="","",'Patrak C'!H62)</f>
        <v/>
      </c>
      <c r="H62" s="306" t="str">
        <f>IF('Patrak C'!I62="","",'Patrak C'!I62)</f>
        <v/>
      </c>
      <c r="I62" s="306" t="str">
        <f>IF('Patrak C'!J62="","",'Patrak C'!J62)</f>
        <v/>
      </c>
      <c r="J62" s="324" t="str">
        <f t="shared" si="26"/>
        <v/>
      </c>
      <c r="K62" s="287" t="str">
        <f t="shared" si="8"/>
        <v/>
      </c>
      <c r="L62" s="305" t="str">
        <f>IF('Patrak C'!Q62="","",'Patrak C'!Q62)</f>
        <v/>
      </c>
      <c r="M62" s="306" t="str">
        <f>IF('Patrak C'!R62="","",'Patrak C'!R62)</f>
        <v/>
      </c>
      <c r="N62" s="306" t="str">
        <f>IF('Patrak C'!S62="","",'Patrak C'!S62)</f>
        <v/>
      </c>
      <c r="O62" s="324" t="str">
        <f t="shared" si="27"/>
        <v/>
      </c>
      <c r="P62" s="287" t="str">
        <f t="shared" si="9"/>
        <v/>
      </c>
      <c r="Q62" s="288" t="str">
        <f t="shared" si="28"/>
        <v/>
      </c>
      <c r="R62" s="306" t="str">
        <f>IF('Patrak C'!Y62="","",'Patrak C'!Y62)</f>
        <v/>
      </c>
      <c r="S62" s="306" t="str">
        <f>IF('Patrak C'!Z62="","",'Patrak C'!Z62)</f>
        <v/>
      </c>
      <c r="T62" s="306" t="str">
        <f>IF('Patrak C'!AA62="","",'Patrak C'!AA62)</f>
        <v/>
      </c>
      <c r="U62" s="324" t="str">
        <f t="shared" si="29"/>
        <v/>
      </c>
      <c r="V62" s="287" t="str">
        <f t="shared" si="10"/>
        <v/>
      </c>
      <c r="W62" s="307" t="str">
        <f>IF('Patrak C'!AH62="","",'Patrak C'!AH62)</f>
        <v/>
      </c>
      <c r="X62" s="306" t="str">
        <f>IF('Patrak C'!AI62="","",'Patrak C'!AI62)</f>
        <v/>
      </c>
      <c r="Y62" s="306" t="str">
        <f>IF('Patrak C'!AJ62="","",'Patrak C'!AJ62)</f>
        <v/>
      </c>
      <c r="Z62" s="324" t="str">
        <f t="shared" si="30"/>
        <v/>
      </c>
      <c r="AA62" s="289" t="str">
        <f t="shared" si="11"/>
        <v/>
      </c>
      <c r="AB62" s="305" t="str">
        <f>IF('Patrak C'!AP62="","",'Patrak C'!AP62)</f>
        <v/>
      </c>
      <c r="AC62" s="306" t="str">
        <f>IF('Patrak C'!AQ62="","",'Patrak C'!AQ62)</f>
        <v/>
      </c>
      <c r="AD62" s="306" t="str">
        <f>IF('Patrak C'!AR62="","",'Patrak C'!AR62)</f>
        <v/>
      </c>
      <c r="AE62" s="324" t="str">
        <f t="shared" si="31"/>
        <v/>
      </c>
      <c r="AF62" s="287" t="str">
        <f t="shared" si="12"/>
        <v/>
      </c>
      <c r="AG62" s="305" t="str">
        <f>IF('Patrak C'!AY62="","",'Patrak C'!AY62)</f>
        <v/>
      </c>
      <c r="AH62" s="306" t="str">
        <f>IF('Patrak C'!AZ62="","",'Patrak C'!AZ62)</f>
        <v/>
      </c>
      <c r="AI62" s="306" t="str">
        <f>IF('Patrak C'!BA62="","",'Patrak C'!BA62)</f>
        <v/>
      </c>
      <c r="AJ62" s="324" t="str">
        <f t="shared" si="32"/>
        <v/>
      </c>
      <c r="AK62" s="287" t="str">
        <f t="shared" si="20"/>
        <v/>
      </c>
      <c r="AL62" s="288" t="str">
        <f t="shared" si="21"/>
        <v/>
      </c>
      <c r="AM62" s="307" t="str">
        <f>IF('Patrak C'!BG62="","",'Patrak C'!BG62)</f>
        <v/>
      </c>
      <c r="AN62" s="306" t="str">
        <f>IF('Patrak C'!BH62="","",'Patrak C'!BH62)</f>
        <v/>
      </c>
      <c r="AO62" s="306" t="str">
        <f>IF('Patrak C'!BI62="","",'Patrak C'!BI62)</f>
        <v/>
      </c>
      <c r="AP62" s="324" t="str">
        <f t="shared" si="33"/>
        <v/>
      </c>
      <c r="AQ62" s="289" t="str">
        <f t="shared" si="13"/>
        <v/>
      </c>
      <c r="AR62" s="336" t="str">
        <f>'Patrak B'!AS116</f>
        <v/>
      </c>
      <c r="AS62" s="287" t="str">
        <f t="shared" si="23"/>
        <v/>
      </c>
      <c r="AT62" s="336" t="str">
        <f t="shared" si="24"/>
        <v/>
      </c>
      <c r="AU62" s="287" t="str">
        <f t="shared" si="25"/>
        <v/>
      </c>
    </row>
    <row r="63" spans="1:47" s="169" customFormat="1" ht="20.399999999999999" customHeight="1" x14ac:dyDescent="0.3">
      <c r="A63" s="276" t="str">
        <f>'Student Data'!A62</f>
        <v/>
      </c>
      <c r="B63" s="277" t="str">
        <f>IF('Student Data'!B62="","",'Student Data'!B62)</f>
        <v/>
      </c>
      <c r="C63" s="278" t="str">
        <f>IF('Student Data'!C62="","",'Student Data'!C62)</f>
        <v/>
      </c>
      <c r="D63" s="357" t="str">
        <f>IF('Student Data'!D62="","",'Student Data'!D62)</f>
        <v/>
      </c>
      <c r="E63" s="356">
        <f>'Student Data'!E62</f>
        <v>0</v>
      </c>
      <c r="F63" s="356">
        <f>'Student Data'!F62</f>
        <v>0</v>
      </c>
      <c r="G63" s="305" t="str">
        <f>IF('Patrak C'!H63="","",'Patrak C'!H63)</f>
        <v/>
      </c>
      <c r="H63" s="306" t="str">
        <f>IF('Patrak C'!I63="","",'Patrak C'!I63)</f>
        <v/>
      </c>
      <c r="I63" s="306" t="str">
        <f>IF('Patrak C'!J63="","",'Patrak C'!J63)</f>
        <v/>
      </c>
      <c r="J63" s="324" t="str">
        <f t="shared" si="26"/>
        <v/>
      </c>
      <c r="K63" s="287" t="str">
        <f t="shared" si="8"/>
        <v/>
      </c>
      <c r="L63" s="305" t="str">
        <f>IF('Patrak C'!Q63="","",'Patrak C'!Q63)</f>
        <v/>
      </c>
      <c r="M63" s="306" t="str">
        <f>IF('Patrak C'!R63="","",'Patrak C'!R63)</f>
        <v/>
      </c>
      <c r="N63" s="306" t="str">
        <f>IF('Patrak C'!S63="","",'Patrak C'!S63)</f>
        <v/>
      </c>
      <c r="O63" s="324" t="str">
        <f t="shared" si="27"/>
        <v/>
      </c>
      <c r="P63" s="287" t="str">
        <f t="shared" si="9"/>
        <v/>
      </c>
      <c r="Q63" s="288" t="str">
        <f t="shared" si="28"/>
        <v/>
      </c>
      <c r="R63" s="306" t="str">
        <f>IF('Patrak C'!Y63="","",'Patrak C'!Y63)</f>
        <v/>
      </c>
      <c r="S63" s="306" t="str">
        <f>IF('Patrak C'!Z63="","",'Patrak C'!Z63)</f>
        <v/>
      </c>
      <c r="T63" s="306" t="str">
        <f>IF('Patrak C'!AA63="","",'Patrak C'!AA63)</f>
        <v/>
      </c>
      <c r="U63" s="324" t="str">
        <f t="shared" si="29"/>
        <v/>
      </c>
      <c r="V63" s="287" t="str">
        <f t="shared" si="10"/>
        <v/>
      </c>
      <c r="W63" s="307" t="str">
        <f>IF('Patrak C'!AH63="","",'Patrak C'!AH63)</f>
        <v/>
      </c>
      <c r="X63" s="306" t="str">
        <f>IF('Patrak C'!AI63="","",'Patrak C'!AI63)</f>
        <v/>
      </c>
      <c r="Y63" s="306" t="str">
        <f>IF('Patrak C'!AJ63="","",'Patrak C'!AJ63)</f>
        <v/>
      </c>
      <c r="Z63" s="324" t="str">
        <f t="shared" si="30"/>
        <v/>
      </c>
      <c r="AA63" s="289" t="str">
        <f t="shared" si="11"/>
        <v/>
      </c>
      <c r="AB63" s="305" t="str">
        <f>IF('Patrak C'!AP63="","",'Patrak C'!AP63)</f>
        <v/>
      </c>
      <c r="AC63" s="306" t="str">
        <f>IF('Patrak C'!AQ63="","",'Patrak C'!AQ63)</f>
        <v/>
      </c>
      <c r="AD63" s="306" t="str">
        <f>IF('Patrak C'!AR63="","",'Patrak C'!AR63)</f>
        <v/>
      </c>
      <c r="AE63" s="324" t="str">
        <f t="shared" si="31"/>
        <v/>
      </c>
      <c r="AF63" s="287" t="str">
        <f t="shared" si="12"/>
        <v/>
      </c>
      <c r="AG63" s="305" t="str">
        <f>IF('Patrak C'!AY63="","",'Patrak C'!AY63)</f>
        <v/>
      </c>
      <c r="AH63" s="306" t="str">
        <f>IF('Patrak C'!AZ63="","",'Patrak C'!AZ63)</f>
        <v/>
      </c>
      <c r="AI63" s="306" t="str">
        <f>IF('Patrak C'!BA63="","",'Patrak C'!BA63)</f>
        <v/>
      </c>
      <c r="AJ63" s="324" t="str">
        <f t="shared" si="32"/>
        <v/>
      </c>
      <c r="AK63" s="287" t="str">
        <f t="shared" si="20"/>
        <v/>
      </c>
      <c r="AL63" s="288" t="str">
        <f t="shared" si="21"/>
        <v/>
      </c>
      <c r="AM63" s="307" t="str">
        <f>IF('Patrak C'!BG63="","",'Patrak C'!BG63)</f>
        <v/>
      </c>
      <c r="AN63" s="306" t="str">
        <f>IF('Patrak C'!BH63="","",'Patrak C'!BH63)</f>
        <v/>
      </c>
      <c r="AO63" s="306" t="str">
        <f>IF('Patrak C'!BI63="","",'Patrak C'!BI63)</f>
        <v/>
      </c>
      <c r="AP63" s="324" t="str">
        <f t="shared" si="33"/>
        <v/>
      </c>
      <c r="AQ63" s="289" t="str">
        <f t="shared" si="13"/>
        <v/>
      </c>
      <c r="AR63" s="336" t="str">
        <f>'Patrak B'!AS118</f>
        <v/>
      </c>
      <c r="AS63" s="287" t="str">
        <f t="shared" si="23"/>
        <v/>
      </c>
      <c r="AT63" s="336" t="str">
        <f t="shared" si="24"/>
        <v/>
      </c>
      <c r="AU63" s="287" t="str">
        <f t="shared" si="25"/>
        <v/>
      </c>
    </row>
    <row r="64" spans="1:47" s="169" customFormat="1" ht="20.399999999999999" customHeight="1" x14ac:dyDescent="0.3">
      <c r="A64" s="276" t="str">
        <f>'Student Data'!A63</f>
        <v/>
      </c>
      <c r="B64" s="277" t="str">
        <f>IF('Student Data'!B63="","",'Student Data'!B63)</f>
        <v/>
      </c>
      <c r="C64" s="278" t="str">
        <f>IF('Student Data'!C63="","",'Student Data'!C63)</f>
        <v/>
      </c>
      <c r="D64" s="357" t="str">
        <f>IF('Student Data'!D63="","",'Student Data'!D63)</f>
        <v/>
      </c>
      <c r="E64" s="356">
        <f>'Student Data'!E63</f>
        <v>0</v>
      </c>
      <c r="F64" s="356">
        <f>'Student Data'!F63</f>
        <v>0</v>
      </c>
      <c r="G64" s="305" t="str">
        <f>IF('Patrak C'!H64="","",'Patrak C'!H64)</f>
        <v/>
      </c>
      <c r="H64" s="306" t="str">
        <f>IF('Patrak C'!I64="","",'Patrak C'!I64)</f>
        <v/>
      </c>
      <c r="I64" s="306" t="str">
        <f>IF('Patrak C'!J64="","",'Patrak C'!J64)</f>
        <v/>
      </c>
      <c r="J64" s="324" t="str">
        <f t="shared" si="26"/>
        <v/>
      </c>
      <c r="K64" s="287" t="str">
        <f t="shared" si="8"/>
        <v/>
      </c>
      <c r="L64" s="305" t="str">
        <f>IF('Patrak C'!Q64="","",'Patrak C'!Q64)</f>
        <v/>
      </c>
      <c r="M64" s="306" t="str">
        <f>IF('Patrak C'!R64="","",'Patrak C'!R64)</f>
        <v/>
      </c>
      <c r="N64" s="306" t="str">
        <f>IF('Patrak C'!S64="","",'Patrak C'!S64)</f>
        <v/>
      </c>
      <c r="O64" s="324" t="str">
        <f t="shared" si="27"/>
        <v/>
      </c>
      <c r="P64" s="287" t="str">
        <f t="shared" si="9"/>
        <v/>
      </c>
      <c r="Q64" s="288" t="str">
        <f t="shared" si="28"/>
        <v/>
      </c>
      <c r="R64" s="306" t="str">
        <f>IF('Patrak C'!Y64="","",'Patrak C'!Y64)</f>
        <v/>
      </c>
      <c r="S64" s="306" t="str">
        <f>IF('Patrak C'!Z64="","",'Patrak C'!Z64)</f>
        <v/>
      </c>
      <c r="T64" s="306" t="str">
        <f>IF('Patrak C'!AA64="","",'Patrak C'!AA64)</f>
        <v/>
      </c>
      <c r="U64" s="324" t="str">
        <f t="shared" si="29"/>
        <v/>
      </c>
      <c r="V64" s="287" t="str">
        <f t="shared" si="10"/>
        <v/>
      </c>
      <c r="W64" s="307" t="str">
        <f>IF('Patrak C'!AH64="","",'Patrak C'!AH64)</f>
        <v/>
      </c>
      <c r="X64" s="306" t="str">
        <f>IF('Patrak C'!AI64="","",'Patrak C'!AI64)</f>
        <v/>
      </c>
      <c r="Y64" s="306" t="str">
        <f>IF('Patrak C'!AJ64="","",'Patrak C'!AJ64)</f>
        <v/>
      </c>
      <c r="Z64" s="324" t="str">
        <f t="shared" si="30"/>
        <v/>
      </c>
      <c r="AA64" s="289" t="str">
        <f t="shared" si="11"/>
        <v/>
      </c>
      <c r="AB64" s="305" t="str">
        <f>IF('Patrak C'!AP64="","",'Patrak C'!AP64)</f>
        <v/>
      </c>
      <c r="AC64" s="306" t="str">
        <f>IF('Patrak C'!AQ64="","",'Patrak C'!AQ64)</f>
        <v/>
      </c>
      <c r="AD64" s="306" t="str">
        <f>IF('Patrak C'!AR64="","",'Patrak C'!AR64)</f>
        <v/>
      </c>
      <c r="AE64" s="324" t="str">
        <f t="shared" si="31"/>
        <v/>
      </c>
      <c r="AF64" s="287" t="str">
        <f t="shared" si="12"/>
        <v/>
      </c>
      <c r="AG64" s="305" t="str">
        <f>IF('Patrak C'!AY64="","",'Patrak C'!AY64)</f>
        <v/>
      </c>
      <c r="AH64" s="306" t="str">
        <f>IF('Patrak C'!AZ64="","",'Patrak C'!AZ64)</f>
        <v/>
      </c>
      <c r="AI64" s="306" t="str">
        <f>IF('Patrak C'!BA64="","",'Patrak C'!BA64)</f>
        <v/>
      </c>
      <c r="AJ64" s="324" t="str">
        <f t="shared" si="32"/>
        <v/>
      </c>
      <c r="AK64" s="287" t="str">
        <f t="shared" si="20"/>
        <v/>
      </c>
      <c r="AL64" s="288" t="str">
        <f t="shared" si="21"/>
        <v/>
      </c>
      <c r="AM64" s="307" t="str">
        <f>IF('Patrak C'!BG64="","",'Patrak C'!BG64)</f>
        <v/>
      </c>
      <c r="AN64" s="306" t="str">
        <f>IF('Patrak C'!BH64="","",'Patrak C'!BH64)</f>
        <v/>
      </c>
      <c r="AO64" s="306" t="str">
        <f>IF('Patrak C'!BI64="","",'Patrak C'!BI64)</f>
        <v/>
      </c>
      <c r="AP64" s="324" t="str">
        <f t="shared" si="33"/>
        <v/>
      </c>
      <c r="AQ64" s="289" t="str">
        <f t="shared" si="13"/>
        <v/>
      </c>
      <c r="AR64" s="336" t="str">
        <f>'Patrak B'!AS120</f>
        <v/>
      </c>
      <c r="AS64" s="287" t="str">
        <f t="shared" si="23"/>
        <v/>
      </c>
      <c r="AT64" s="336" t="str">
        <f t="shared" si="24"/>
        <v/>
      </c>
      <c r="AU64" s="287" t="str">
        <f t="shared" si="25"/>
        <v/>
      </c>
    </row>
    <row r="65" spans="1:47" s="169" customFormat="1" ht="20.399999999999999" customHeight="1" x14ac:dyDescent="0.3">
      <c r="A65" s="276" t="str">
        <f>'Student Data'!A64</f>
        <v/>
      </c>
      <c r="B65" s="277" t="str">
        <f>IF('Student Data'!B64="","",'Student Data'!B64)</f>
        <v/>
      </c>
      <c r="C65" s="278" t="str">
        <f>IF('Student Data'!C64="","",'Student Data'!C64)</f>
        <v/>
      </c>
      <c r="D65" s="357" t="str">
        <f>IF('Student Data'!D64="","",'Student Data'!D64)</f>
        <v/>
      </c>
      <c r="E65" s="356">
        <f>'Student Data'!E64</f>
        <v>0</v>
      </c>
      <c r="F65" s="356">
        <f>'Student Data'!F64</f>
        <v>0</v>
      </c>
      <c r="G65" s="305" t="str">
        <f>IF('Patrak C'!H65="","",'Patrak C'!H65)</f>
        <v/>
      </c>
      <c r="H65" s="306" t="str">
        <f>IF('Patrak C'!I65="","",'Patrak C'!I65)</f>
        <v/>
      </c>
      <c r="I65" s="306" t="str">
        <f>IF('Patrak C'!J65="","",'Patrak C'!J65)</f>
        <v/>
      </c>
      <c r="J65" s="324" t="str">
        <f t="shared" si="26"/>
        <v/>
      </c>
      <c r="K65" s="287" t="str">
        <f t="shared" si="8"/>
        <v/>
      </c>
      <c r="L65" s="305" t="str">
        <f>IF('Patrak C'!Q65="","",'Patrak C'!Q65)</f>
        <v/>
      </c>
      <c r="M65" s="306" t="str">
        <f>IF('Patrak C'!R65="","",'Patrak C'!R65)</f>
        <v/>
      </c>
      <c r="N65" s="306" t="str">
        <f>IF('Patrak C'!S65="","",'Patrak C'!S65)</f>
        <v/>
      </c>
      <c r="O65" s="324" t="str">
        <f t="shared" si="27"/>
        <v/>
      </c>
      <c r="P65" s="287" t="str">
        <f t="shared" si="9"/>
        <v/>
      </c>
      <c r="Q65" s="288" t="str">
        <f t="shared" si="28"/>
        <v/>
      </c>
      <c r="R65" s="306" t="str">
        <f>IF('Patrak C'!Y65="","",'Patrak C'!Y65)</f>
        <v/>
      </c>
      <c r="S65" s="306" t="str">
        <f>IF('Patrak C'!Z65="","",'Patrak C'!Z65)</f>
        <v/>
      </c>
      <c r="T65" s="306" t="str">
        <f>IF('Patrak C'!AA65="","",'Patrak C'!AA65)</f>
        <v/>
      </c>
      <c r="U65" s="324" t="str">
        <f t="shared" si="29"/>
        <v/>
      </c>
      <c r="V65" s="287" t="str">
        <f t="shared" si="10"/>
        <v/>
      </c>
      <c r="W65" s="307" t="str">
        <f>IF('Patrak C'!AH65="","",'Patrak C'!AH65)</f>
        <v/>
      </c>
      <c r="X65" s="306" t="str">
        <f>IF('Patrak C'!AI65="","",'Patrak C'!AI65)</f>
        <v/>
      </c>
      <c r="Y65" s="306" t="str">
        <f>IF('Patrak C'!AJ65="","",'Patrak C'!AJ65)</f>
        <v/>
      </c>
      <c r="Z65" s="324" t="str">
        <f t="shared" si="30"/>
        <v/>
      </c>
      <c r="AA65" s="289" t="str">
        <f t="shared" si="11"/>
        <v/>
      </c>
      <c r="AB65" s="305" t="str">
        <f>IF('Patrak C'!AP65="","",'Patrak C'!AP65)</f>
        <v/>
      </c>
      <c r="AC65" s="306" t="str">
        <f>IF('Patrak C'!AQ65="","",'Patrak C'!AQ65)</f>
        <v/>
      </c>
      <c r="AD65" s="306" t="str">
        <f>IF('Patrak C'!AR65="","",'Patrak C'!AR65)</f>
        <v/>
      </c>
      <c r="AE65" s="324" t="str">
        <f t="shared" si="31"/>
        <v/>
      </c>
      <c r="AF65" s="287" t="str">
        <f t="shared" si="12"/>
        <v/>
      </c>
      <c r="AG65" s="305" t="str">
        <f>IF('Patrak C'!AY65="","",'Patrak C'!AY65)</f>
        <v/>
      </c>
      <c r="AH65" s="306" t="str">
        <f>IF('Patrak C'!AZ65="","",'Patrak C'!AZ65)</f>
        <v/>
      </c>
      <c r="AI65" s="306" t="str">
        <f>IF('Patrak C'!BA65="","",'Patrak C'!BA65)</f>
        <v/>
      </c>
      <c r="AJ65" s="324" t="str">
        <f t="shared" si="32"/>
        <v/>
      </c>
      <c r="AK65" s="287" t="str">
        <f t="shared" si="20"/>
        <v/>
      </c>
      <c r="AL65" s="288" t="str">
        <f t="shared" si="21"/>
        <v/>
      </c>
      <c r="AM65" s="307" t="str">
        <f>IF('Patrak C'!BG65="","",'Patrak C'!BG65)</f>
        <v/>
      </c>
      <c r="AN65" s="306" t="str">
        <f>IF('Patrak C'!BH65="","",'Patrak C'!BH65)</f>
        <v/>
      </c>
      <c r="AO65" s="306" t="str">
        <f>IF('Patrak C'!BI65="","",'Patrak C'!BI65)</f>
        <v/>
      </c>
      <c r="AP65" s="324" t="str">
        <f t="shared" si="33"/>
        <v/>
      </c>
      <c r="AQ65" s="289" t="str">
        <f t="shared" si="13"/>
        <v/>
      </c>
      <c r="AR65" s="336" t="str">
        <f>'Patrak B'!AS122</f>
        <v/>
      </c>
      <c r="AS65" s="287" t="str">
        <f t="shared" si="23"/>
        <v/>
      </c>
      <c r="AT65" s="336" t="str">
        <f t="shared" si="24"/>
        <v/>
      </c>
      <c r="AU65" s="287" t="str">
        <f t="shared" si="25"/>
        <v/>
      </c>
    </row>
    <row r="66" spans="1:47" s="169" customFormat="1" ht="20.399999999999999" customHeight="1" x14ac:dyDescent="0.3">
      <c r="A66" s="276" t="str">
        <f>'Student Data'!A65</f>
        <v/>
      </c>
      <c r="B66" s="277" t="str">
        <f>IF('Student Data'!B65="","",'Student Data'!B65)</f>
        <v/>
      </c>
      <c r="C66" s="278" t="str">
        <f>IF('Student Data'!C65="","",'Student Data'!C65)</f>
        <v/>
      </c>
      <c r="D66" s="357" t="str">
        <f>IF('Student Data'!D65="","",'Student Data'!D65)</f>
        <v/>
      </c>
      <c r="E66" s="356">
        <f>'Student Data'!E65</f>
        <v>0</v>
      </c>
      <c r="F66" s="356">
        <f>'Student Data'!F65</f>
        <v>0</v>
      </c>
      <c r="G66" s="305" t="str">
        <f>IF('Patrak C'!H66="","",'Patrak C'!H66)</f>
        <v/>
      </c>
      <c r="H66" s="306" t="str">
        <f>IF('Patrak C'!I66="","",'Patrak C'!I66)</f>
        <v/>
      </c>
      <c r="I66" s="306" t="str">
        <f>IF('Patrak C'!J66="","",'Patrak C'!J66)</f>
        <v/>
      </c>
      <c r="J66" s="324" t="str">
        <f t="shared" si="26"/>
        <v/>
      </c>
      <c r="K66" s="287" t="str">
        <f t="shared" si="8"/>
        <v/>
      </c>
      <c r="L66" s="305" t="str">
        <f>IF('Patrak C'!Q66="","",'Patrak C'!Q66)</f>
        <v/>
      </c>
      <c r="M66" s="306" t="str">
        <f>IF('Patrak C'!R66="","",'Patrak C'!R66)</f>
        <v/>
      </c>
      <c r="N66" s="306" t="str">
        <f>IF('Patrak C'!S66="","",'Patrak C'!S66)</f>
        <v/>
      </c>
      <c r="O66" s="324" t="str">
        <f t="shared" si="27"/>
        <v/>
      </c>
      <c r="P66" s="287" t="str">
        <f t="shared" si="9"/>
        <v/>
      </c>
      <c r="Q66" s="288" t="str">
        <f t="shared" si="28"/>
        <v/>
      </c>
      <c r="R66" s="306" t="str">
        <f>IF('Patrak C'!Y66="","",'Patrak C'!Y66)</f>
        <v/>
      </c>
      <c r="S66" s="306" t="str">
        <f>IF('Patrak C'!Z66="","",'Patrak C'!Z66)</f>
        <v/>
      </c>
      <c r="T66" s="306" t="str">
        <f>IF('Patrak C'!AA66="","",'Patrak C'!AA66)</f>
        <v/>
      </c>
      <c r="U66" s="324" t="str">
        <f t="shared" si="29"/>
        <v/>
      </c>
      <c r="V66" s="287" t="str">
        <f t="shared" si="10"/>
        <v/>
      </c>
      <c r="W66" s="307" t="str">
        <f>IF('Patrak C'!AH66="","",'Patrak C'!AH66)</f>
        <v/>
      </c>
      <c r="X66" s="306" t="str">
        <f>IF('Patrak C'!AI66="","",'Patrak C'!AI66)</f>
        <v/>
      </c>
      <c r="Y66" s="306" t="str">
        <f>IF('Patrak C'!AJ66="","",'Patrak C'!AJ66)</f>
        <v/>
      </c>
      <c r="Z66" s="324" t="str">
        <f t="shared" si="30"/>
        <v/>
      </c>
      <c r="AA66" s="289" t="str">
        <f t="shared" si="11"/>
        <v/>
      </c>
      <c r="AB66" s="305" t="str">
        <f>IF('Patrak C'!AP66="","",'Patrak C'!AP66)</f>
        <v/>
      </c>
      <c r="AC66" s="306" t="str">
        <f>IF('Patrak C'!AQ66="","",'Patrak C'!AQ66)</f>
        <v/>
      </c>
      <c r="AD66" s="306" t="str">
        <f>IF('Patrak C'!AR66="","",'Patrak C'!AR66)</f>
        <v/>
      </c>
      <c r="AE66" s="324" t="str">
        <f t="shared" si="31"/>
        <v/>
      </c>
      <c r="AF66" s="287" t="str">
        <f t="shared" si="12"/>
        <v/>
      </c>
      <c r="AG66" s="305" t="str">
        <f>IF('Patrak C'!AY66="","",'Patrak C'!AY66)</f>
        <v/>
      </c>
      <c r="AH66" s="306" t="str">
        <f>IF('Patrak C'!AZ66="","",'Patrak C'!AZ66)</f>
        <v/>
      </c>
      <c r="AI66" s="306" t="str">
        <f>IF('Patrak C'!BA66="","",'Patrak C'!BA66)</f>
        <v/>
      </c>
      <c r="AJ66" s="324" t="str">
        <f t="shared" si="32"/>
        <v/>
      </c>
      <c r="AK66" s="287" t="str">
        <f t="shared" si="20"/>
        <v/>
      </c>
      <c r="AL66" s="288" t="str">
        <f t="shared" si="21"/>
        <v/>
      </c>
      <c r="AM66" s="307" t="str">
        <f>IF('Patrak C'!BG66="","",'Patrak C'!BG66)</f>
        <v/>
      </c>
      <c r="AN66" s="306" t="str">
        <f>IF('Patrak C'!BH66="","",'Patrak C'!BH66)</f>
        <v/>
      </c>
      <c r="AO66" s="306" t="str">
        <f>IF('Patrak C'!BI66="","",'Patrak C'!BI66)</f>
        <v/>
      </c>
      <c r="AP66" s="324" t="str">
        <f t="shared" si="33"/>
        <v/>
      </c>
      <c r="AQ66" s="289" t="str">
        <f t="shared" si="13"/>
        <v/>
      </c>
      <c r="AR66" s="336" t="str">
        <f>'Patrak B'!AS124</f>
        <v/>
      </c>
      <c r="AS66" s="287" t="str">
        <f t="shared" si="23"/>
        <v/>
      </c>
      <c r="AT66" s="336" t="str">
        <f t="shared" si="24"/>
        <v/>
      </c>
      <c r="AU66" s="287" t="str">
        <f t="shared" si="25"/>
        <v/>
      </c>
    </row>
    <row r="67" spans="1:47" s="169" customFormat="1" ht="20.399999999999999" customHeight="1" x14ac:dyDescent="0.3">
      <c r="A67" s="276" t="str">
        <f>'Student Data'!A66</f>
        <v/>
      </c>
      <c r="B67" s="277" t="str">
        <f>IF('Student Data'!B66="","",'Student Data'!B66)</f>
        <v/>
      </c>
      <c r="C67" s="278" t="str">
        <f>IF('Student Data'!C66="","",'Student Data'!C66)</f>
        <v/>
      </c>
      <c r="D67" s="357" t="str">
        <f>IF('Student Data'!D66="","",'Student Data'!D66)</f>
        <v/>
      </c>
      <c r="E67" s="356">
        <f>'Student Data'!E66</f>
        <v>0</v>
      </c>
      <c r="F67" s="356">
        <f>'Student Data'!F66</f>
        <v>0</v>
      </c>
      <c r="G67" s="305" t="str">
        <f>IF('Patrak C'!H67="","",'Patrak C'!H67)</f>
        <v/>
      </c>
      <c r="H67" s="306" t="str">
        <f>IF('Patrak C'!I67="","",'Patrak C'!I67)</f>
        <v/>
      </c>
      <c r="I67" s="306" t="str">
        <f>IF('Patrak C'!J67="","",'Patrak C'!J67)</f>
        <v/>
      </c>
      <c r="J67" s="324" t="str">
        <f t="shared" si="26"/>
        <v/>
      </c>
      <c r="K67" s="287" t="str">
        <f t="shared" si="8"/>
        <v/>
      </c>
      <c r="L67" s="305" t="str">
        <f>IF('Patrak C'!Q67="","",'Patrak C'!Q67)</f>
        <v/>
      </c>
      <c r="M67" s="306" t="str">
        <f>IF('Patrak C'!R67="","",'Patrak C'!R67)</f>
        <v/>
      </c>
      <c r="N67" s="306" t="str">
        <f>IF('Patrak C'!S67="","",'Patrak C'!S67)</f>
        <v/>
      </c>
      <c r="O67" s="324" t="str">
        <f t="shared" si="27"/>
        <v/>
      </c>
      <c r="P67" s="287" t="str">
        <f t="shared" si="9"/>
        <v/>
      </c>
      <c r="Q67" s="288" t="str">
        <f t="shared" si="28"/>
        <v/>
      </c>
      <c r="R67" s="306" t="str">
        <f>IF('Patrak C'!Y67="","",'Patrak C'!Y67)</f>
        <v/>
      </c>
      <c r="S67" s="306" t="str">
        <f>IF('Patrak C'!Z67="","",'Patrak C'!Z67)</f>
        <v/>
      </c>
      <c r="T67" s="306" t="str">
        <f>IF('Patrak C'!AA67="","",'Patrak C'!AA67)</f>
        <v/>
      </c>
      <c r="U67" s="324" t="str">
        <f t="shared" si="29"/>
        <v/>
      </c>
      <c r="V67" s="287" t="str">
        <f t="shared" si="10"/>
        <v/>
      </c>
      <c r="W67" s="307" t="str">
        <f>IF('Patrak C'!AH67="","",'Patrak C'!AH67)</f>
        <v/>
      </c>
      <c r="X67" s="306" t="str">
        <f>IF('Patrak C'!AI67="","",'Patrak C'!AI67)</f>
        <v/>
      </c>
      <c r="Y67" s="306" t="str">
        <f>IF('Patrak C'!AJ67="","",'Patrak C'!AJ67)</f>
        <v/>
      </c>
      <c r="Z67" s="324" t="str">
        <f t="shared" si="30"/>
        <v/>
      </c>
      <c r="AA67" s="289" t="str">
        <f t="shared" si="11"/>
        <v/>
      </c>
      <c r="AB67" s="305" t="str">
        <f>IF('Patrak C'!AP67="","",'Patrak C'!AP67)</f>
        <v/>
      </c>
      <c r="AC67" s="306" t="str">
        <f>IF('Patrak C'!AQ67="","",'Patrak C'!AQ67)</f>
        <v/>
      </c>
      <c r="AD67" s="306" t="str">
        <f>IF('Patrak C'!AR67="","",'Patrak C'!AR67)</f>
        <v/>
      </c>
      <c r="AE67" s="324" t="str">
        <f t="shared" si="31"/>
        <v/>
      </c>
      <c r="AF67" s="287" t="str">
        <f t="shared" si="12"/>
        <v/>
      </c>
      <c r="AG67" s="305" t="str">
        <f>IF('Patrak C'!AY67="","",'Patrak C'!AY67)</f>
        <v/>
      </c>
      <c r="AH67" s="306" t="str">
        <f>IF('Patrak C'!AZ67="","",'Patrak C'!AZ67)</f>
        <v/>
      </c>
      <c r="AI67" s="306" t="str">
        <f>IF('Patrak C'!BA67="","",'Patrak C'!BA67)</f>
        <v/>
      </c>
      <c r="AJ67" s="324" t="str">
        <f t="shared" si="32"/>
        <v/>
      </c>
      <c r="AK67" s="287" t="str">
        <f t="shared" si="20"/>
        <v/>
      </c>
      <c r="AL67" s="288" t="str">
        <f t="shared" si="21"/>
        <v/>
      </c>
      <c r="AM67" s="307" t="str">
        <f>IF('Patrak C'!BG67="","",'Patrak C'!BG67)</f>
        <v/>
      </c>
      <c r="AN67" s="306" t="str">
        <f>IF('Patrak C'!BH67="","",'Patrak C'!BH67)</f>
        <v/>
      </c>
      <c r="AO67" s="306" t="str">
        <f>IF('Patrak C'!BI67="","",'Patrak C'!BI67)</f>
        <v/>
      </c>
      <c r="AP67" s="324" t="str">
        <f t="shared" si="33"/>
        <v/>
      </c>
      <c r="AQ67" s="289" t="str">
        <f t="shared" si="13"/>
        <v/>
      </c>
      <c r="AR67" s="336" t="str">
        <f>'Patrak B'!AS126</f>
        <v/>
      </c>
      <c r="AS67" s="287" t="str">
        <f t="shared" si="23"/>
        <v/>
      </c>
      <c r="AT67" s="336" t="str">
        <f t="shared" si="24"/>
        <v/>
      </c>
      <c r="AU67" s="287" t="str">
        <f t="shared" si="25"/>
        <v/>
      </c>
    </row>
    <row r="68" spans="1:47" s="162" customFormat="1" ht="20.399999999999999" customHeight="1" x14ac:dyDescent="0.3">
      <c r="A68" s="276" t="str">
        <f>'Student Data'!A67</f>
        <v/>
      </c>
      <c r="B68" s="277" t="str">
        <f>IF('Student Data'!B67="","",'Student Data'!B67)</f>
        <v/>
      </c>
      <c r="C68" s="278" t="str">
        <f>IF('Student Data'!C67="","",'Student Data'!C67)</f>
        <v/>
      </c>
      <c r="D68" s="357" t="str">
        <f>IF('Student Data'!D67="","",'Student Data'!D67)</f>
        <v/>
      </c>
      <c r="E68" s="356">
        <f>'Student Data'!E67</f>
        <v>0</v>
      </c>
      <c r="F68" s="356">
        <f>'Student Data'!F67</f>
        <v>0</v>
      </c>
      <c r="G68" s="305" t="str">
        <f>IF('Patrak C'!H68="","",'Patrak C'!H68)</f>
        <v/>
      </c>
      <c r="H68" s="306" t="str">
        <f>IF('Patrak C'!I68="","",'Patrak C'!I68)</f>
        <v/>
      </c>
      <c r="I68" s="306" t="str">
        <f>IF('Patrak C'!J68="","",'Patrak C'!J68)</f>
        <v/>
      </c>
      <c r="J68" s="324" t="str">
        <f t="shared" si="26"/>
        <v/>
      </c>
      <c r="K68" s="287" t="str">
        <f t="shared" si="8"/>
        <v/>
      </c>
      <c r="L68" s="305" t="str">
        <f>IF('Patrak C'!Q68="","",'Patrak C'!Q68)</f>
        <v/>
      </c>
      <c r="M68" s="306" t="str">
        <f>IF('Patrak C'!R68="","",'Patrak C'!R68)</f>
        <v/>
      </c>
      <c r="N68" s="306" t="str">
        <f>IF('Patrak C'!S68="","",'Patrak C'!S68)</f>
        <v/>
      </c>
      <c r="O68" s="324" t="str">
        <f t="shared" si="27"/>
        <v/>
      </c>
      <c r="P68" s="287" t="str">
        <f t="shared" si="9"/>
        <v/>
      </c>
      <c r="Q68" s="288" t="str">
        <f t="shared" si="28"/>
        <v/>
      </c>
      <c r="R68" s="306" t="str">
        <f>IF('Patrak C'!Y68="","",'Patrak C'!Y68)</f>
        <v/>
      </c>
      <c r="S68" s="306" t="str">
        <f>IF('Patrak C'!Z68="","",'Patrak C'!Z68)</f>
        <v/>
      </c>
      <c r="T68" s="306" t="str">
        <f>IF('Patrak C'!AA68="","",'Patrak C'!AA68)</f>
        <v/>
      </c>
      <c r="U68" s="324" t="str">
        <f t="shared" si="29"/>
        <v/>
      </c>
      <c r="V68" s="287" t="str">
        <f t="shared" si="10"/>
        <v/>
      </c>
      <c r="W68" s="307" t="str">
        <f>IF('Patrak C'!AH68="","",'Patrak C'!AH68)</f>
        <v/>
      </c>
      <c r="X68" s="306" t="str">
        <f>IF('Patrak C'!AI68="","",'Patrak C'!AI68)</f>
        <v/>
      </c>
      <c r="Y68" s="306" t="str">
        <f>IF('Patrak C'!AJ68="","",'Patrak C'!AJ68)</f>
        <v/>
      </c>
      <c r="Z68" s="324" t="str">
        <f t="shared" si="30"/>
        <v/>
      </c>
      <c r="AA68" s="289" t="str">
        <f t="shared" si="11"/>
        <v/>
      </c>
      <c r="AB68" s="305" t="str">
        <f>IF('Patrak C'!AP68="","",'Patrak C'!AP68)</f>
        <v/>
      </c>
      <c r="AC68" s="306" t="str">
        <f>IF('Patrak C'!AQ68="","",'Patrak C'!AQ68)</f>
        <v/>
      </c>
      <c r="AD68" s="306" t="str">
        <f>IF('Patrak C'!AR68="","",'Patrak C'!AR68)</f>
        <v/>
      </c>
      <c r="AE68" s="324" t="str">
        <f t="shared" si="31"/>
        <v/>
      </c>
      <c r="AF68" s="287" t="str">
        <f t="shared" si="12"/>
        <v/>
      </c>
      <c r="AG68" s="305" t="str">
        <f>IF('Patrak C'!AY68="","",'Patrak C'!AY68)</f>
        <v/>
      </c>
      <c r="AH68" s="306" t="str">
        <f>IF('Patrak C'!AZ68="","",'Patrak C'!AZ68)</f>
        <v/>
      </c>
      <c r="AI68" s="306" t="str">
        <f>IF('Patrak C'!BA68="","",'Patrak C'!BA68)</f>
        <v/>
      </c>
      <c r="AJ68" s="324" t="str">
        <f t="shared" si="32"/>
        <v/>
      </c>
      <c r="AK68" s="287" t="str">
        <f t="shared" si="20"/>
        <v/>
      </c>
      <c r="AL68" s="288" t="str">
        <f t="shared" si="21"/>
        <v/>
      </c>
      <c r="AM68" s="307" t="str">
        <f>IF('Patrak C'!BG68="","",'Patrak C'!BG68)</f>
        <v/>
      </c>
      <c r="AN68" s="306" t="str">
        <f>IF('Patrak C'!BH68="","",'Patrak C'!BH68)</f>
        <v/>
      </c>
      <c r="AO68" s="306" t="str">
        <f>IF('Patrak C'!BI68="","",'Patrak C'!BI68)</f>
        <v/>
      </c>
      <c r="AP68" s="324" t="str">
        <f t="shared" si="33"/>
        <v/>
      </c>
      <c r="AQ68" s="289" t="str">
        <f t="shared" si="13"/>
        <v/>
      </c>
      <c r="AR68" s="336" t="str">
        <f>'Patrak B'!AS128</f>
        <v/>
      </c>
      <c r="AS68" s="287" t="str">
        <f t="shared" si="23"/>
        <v/>
      </c>
      <c r="AT68" s="336" t="str">
        <f t="shared" si="24"/>
        <v/>
      </c>
      <c r="AU68" s="287" t="str">
        <f t="shared" si="25"/>
        <v/>
      </c>
    </row>
    <row r="69" spans="1:47" s="162" customFormat="1" ht="20.399999999999999" customHeight="1" x14ac:dyDescent="0.3">
      <c r="A69" s="276" t="str">
        <f>'Student Data'!A68</f>
        <v/>
      </c>
      <c r="B69" s="277" t="str">
        <f>IF('Student Data'!B68="","",'Student Data'!B68)</f>
        <v/>
      </c>
      <c r="C69" s="278" t="str">
        <f>IF('Student Data'!C68="","",'Student Data'!C68)</f>
        <v/>
      </c>
      <c r="D69" s="357" t="str">
        <f>IF('Student Data'!D68="","",'Student Data'!D68)</f>
        <v/>
      </c>
      <c r="E69" s="356">
        <f>'Student Data'!E68</f>
        <v>0</v>
      </c>
      <c r="F69" s="356">
        <f>'Student Data'!F68</f>
        <v>0</v>
      </c>
      <c r="G69" s="305" t="str">
        <f>IF('Patrak C'!H69="","",'Patrak C'!H69)</f>
        <v/>
      </c>
      <c r="H69" s="306" t="str">
        <f>IF('Patrak C'!I69="","",'Patrak C'!I69)</f>
        <v/>
      </c>
      <c r="I69" s="306" t="str">
        <f>IF('Patrak C'!J69="","",'Patrak C'!J69)</f>
        <v/>
      </c>
      <c r="J69" s="324" t="str">
        <f t="shared" si="26"/>
        <v/>
      </c>
      <c r="K69" s="287" t="str">
        <f t="shared" si="8"/>
        <v/>
      </c>
      <c r="L69" s="305" t="str">
        <f>IF('Patrak C'!Q69="","",'Patrak C'!Q69)</f>
        <v/>
      </c>
      <c r="M69" s="306" t="str">
        <f>IF('Patrak C'!R69="","",'Patrak C'!R69)</f>
        <v/>
      </c>
      <c r="N69" s="306" t="str">
        <f>IF('Patrak C'!S69="","",'Patrak C'!S69)</f>
        <v/>
      </c>
      <c r="O69" s="324" t="str">
        <f t="shared" si="27"/>
        <v/>
      </c>
      <c r="P69" s="287" t="str">
        <f t="shared" si="9"/>
        <v/>
      </c>
      <c r="Q69" s="288" t="str">
        <f t="shared" si="28"/>
        <v/>
      </c>
      <c r="R69" s="306" t="str">
        <f>IF('Patrak C'!Y69="","",'Patrak C'!Y69)</f>
        <v/>
      </c>
      <c r="S69" s="306" t="str">
        <f>IF('Patrak C'!Z69="","",'Patrak C'!Z69)</f>
        <v/>
      </c>
      <c r="T69" s="306" t="str">
        <f>IF('Patrak C'!AA69="","",'Patrak C'!AA69)</f>
        <v/>
      </c>
      <c r="U69" s="324" t="str">
        <f t="shared" si="29"/>
        <v/>
      </c>
      <c r="V69" s="287" t="str">
        <f t="shared" si="10"/>
        <v/>
      </c>
      <c r="W69" s="307" t="str">
        <f>IF('Patrak C'!AH69="","",'Patrak C'!AH69)</f>
        <v/>
      </c>
      <c r="X69" s="306" t="str">
        <f>IF('Patrak C'!AI69="","",'Patrak C'!AI69)</f>
        <v/>
      </c>
      <c r="Y69" s="306" t="str">
        <f>IF('Patrak C'!AJ69="","",'Patrak C'!AJ69)</f>
        <v/>
      </c>
      <c r="Z69" s="324" t="str">
        <f t="shared" si="30"/>
        <v/>
      </c>
      <c r="AA69" s="289" t="str">
        <f t="shared" si="11"/>
        <v/>
      </c>
      <c r="AB69" s="305" t="str">
        <f>IF('Patrak C'!AP69="","",'Patrak C'!AP69)</f>
        <v/>
      </c>
      <c r="AC69" s="306" t="str">
        <f>IF('Patrak C'!AQ69="","",'Patrak C'!AQ69)</f>
        <v/>
      </c>
      <c r="AD69" s="306" t="str">
        <f>IF('Patrak C'!AR69="","",'Patrak C'!AR69)</f>
        <v/>
      </c>
      <c r="AE69" s="324" t="str">
        <f t="shared" si="31"/>
        <v/>
      </c>
      <c r="AF69" s="287" t="str">
        <f t="shared" si="12"/>
        <v/>
      </c>
      <c r="AG69" s="305" t="str">
        <f>IF('Patrak C'!AY69="","",'Patrak C'!AY69)</f>
        <v/>
      </c>
      <c r="AH69" s="306" t="str">
        <f>IF('Patrak C'!AZ69="","",'Patrak C'!AZ69)</f>
        <v/>
      </c>
      <c r="AI69" s="306" t="str">
        <f>IF('Patrak C'!BA69="","",'Patrak C'!BA69)</f>
        <v/>
      </c>
      <c r="AJ69" s="324" t="str">
        <f t="shared" si="32"/>
        <v/>
      </c>
      <c r="AK69" s="287" t="str">
        <f t="shared" si="20"/>
        <v/>
      </c>
      <c r="AL69" s="288" t="str">
        <f t="shared" si="21"/>
        <v/>
      </c>
      <c r="AM69" s="307" t="str">
        <f>IF('Patrak C'!BG69="","",'Patrak C'!BG69)</f>
        <v/>
      </c>
      <c r="AN69" s="306" t="str">
        <f>IF('Patrak C'!BH69="","",'Patrak C'!BH69)</f>
        <v/>
      </c>
      <c r="AO69" s="306" t="str">
        <f>IF('Patrak C'!BI69="","",'Patrak C'!BI69)</f>
        <v/>
      </c>
      <c r="AP69" s="324" t="str">
        <f t="shared" si="33"/>
        <v/>
      </c>
      <c r="AQ69" s="289" t="str">
        <f t="shared" si="13"/>
        <v/>
      </c>
      <c r="AR69" s="336" t="str">
        <f>'Patrak B'!AS130</f>
        <v/>
      </c>
      <c r="AS69" s="287" t="str">
        <f t="shared" si="23"/>
        <v/>
      </c>
      <c r="AT69" s="336" t="str">
        <f t="shared" si="24"/>
        <v/>
      </c>
      <c r="AU69" s="287" t="str">
        <f t="shared" si="25"/>
        <v/>
      </c>
    </row>
    <row r="70" spans="1:47" s="162" customFormat="1" ht="20.399999999999999" customHeight="1" x14ac:dyDescent="0.3">
      <c r="A70" s="276" t="str">
        <f>'Student Data'!A69</f>
        <v/>
      </c>
      <c r="B70" s="277" t="str">
        <f>IF('Student Data'!B69="","",'Student Data'!B69)</f>
        <v/>
      </c>
      <c r="C70" s="278" t="str">
        <f>IF('Student Data'!C69="","",'Student Data'!C69)</f>
        <v/>
      </c>
      <c r="D70" s="357" t="str">
        <f>IF('Student Data'!D69="","",'Student Data'!D69)</f>
        <v/>
      </c>
      <c r="E70" s="356">
        <f>'Student Data'!E69</f>
        <v>0</v>
      </c>
      <c r="F70" s="356">
        <f>'Student Data'!F69</f>
        <v>0</v>
      </c>
      <c r="G70" s="305" t="str">
        <f>IF('Patrak C'!H70="","",'Patrak C'!H70)</f>
        <v/>
      </c>
      <c r="H70" s="306" t="str">
        <f>IF('Patrak C'!I70="","",'Patrak C'!I70)</f>
        <v/>
      </c>
      <c r="I70" s="306" t="str">
        <f>IF('Patrak C'!J70="","",'Patrak C'!J70)</f>
        <v/>
      </c>
      <c r="J70" s="324" t="str">
        <f t="shared" si="26"/>
        <v/>
      </c>
      <c r="K70" s="287" t="str">
        <f t="shared" si="8"/>
        <v/>
      </c>
      <c r="L70" s="305" t="str">
        <f>IF('Patrak C'!Q70="","",'Patrak C'!Q70)</f>
        <v/>
      </c>
      <c r="M70" s="306" t="str">
        <f>IF('Patrak C'!R70="","",'Patrak C'!R70)</f>
        <v/>
      </c>
      <c r="N70" s="306" t="str">
        <f>IF('Patrak C'!S70="","",'Patrak C'!S70)</f>
        <v/>
      </c>
      <c r="O70" s="324" t="str">
        <f t="shared" si="27"/>
        <v/>
      </c>
      <c r="P70" s="287" t="str">
        <f t="shared" si="9"/>
        <v/>
      </c>
      <c r="Q70" s="288" t="str">
        <f t="shared" si="28"/>
        <v/>
      </c>
      <c r="R70" s="306" t="str">
        <f>IF('Patrak C'!Y70="","",'Patrak C'!Y70)</f>
        <v/>
      </c>
      <c r="S70" s="306" t="str">
        <f>IF('Patrak C'!Z70="","",'Patrak C'!Z70)</f>
        <v/>
      </c>
      <c r="T70" s="306" t="str">
        <f>IF('Patrak C'!AA70="","",'Patrak C'!AA70)</f>
        <v/>
      </c>
      <c r="U70" s="324" t="str">
        <f t="shared" si="29"/>
        <v/>
      </c>
      <c r="V70" s="287" t="str">
        <f t="shared" si="10"/>
        <v/>
      </c>
      <c r="W70" s="307" t="str">
        <f>IF('Patrak C'!AH70="","",'Patrak C'!AH70)</f>
        <v/>
      </c>
      <c r="X70" s="306" t="str">
        <f>IF('Patrak C'!AI70="","",'Patrak C'!AI70)</f>
        <v/>
      </c>
      <c r="Y70" s="306" t="str">
        <f>IF('Patrak C'!AJ70="","",'Patrak C'!AJ70)</f>
        <v/>
      </c>
      <c r="Z70" s="324" t="str">
        <f t="shared" si="30"/>
        <v/>
      </c>
      <c r="AA70" s="289" t="str">
        <f t="shared" si="11"/>
        <v/>
      </c>
      <c r="AB70" s="305" t="str">
        <f>IF('Patrak C'!AP70="","",'Patrak C'!AP70)</f>
        <v/>
      </c>
      <c r="AC70" s="306" t="str">
        <f>IF('Patrak C'!AQ70="","",'Patrak C'!AQ70)</f>
        <v/>
      </c>
      <c r="AD70" s="306" t="str">
        <f>IF('Patrak C'!AR70="","",'Patrak C'!AR70)</f>
        <v/>
      </c>
      <c r="AE70" s="324" t="str">
        <f t="shared" si="31"/>
        <v/>
      </c>
      <c r="AF70" s="287" t="str">
        <f t="shared" si="12"/>
        <v/>
      </c>
      <c r="AG70" s="305" t="str">
        <f>IF('Patrak C'!AY70="","",'Patrak C'!AY70)</f>
        <v/>
      </c>
      <c r="AH70" s="306" t="str">
        <f>IF('Patrak C'!AZ70="","",'Patrak C'!AZ70)</f>
        <v/>
      </c>
      <c r="AI70" s="306" t="str">
        <f>IF('Patrak C'!BA70="","",'Patrak C'!BA70)</f>
        <v/>
      </c>
      <c r="AJ70" s="324" t="str">
        <f t="shared" si="32"/>
        <v/>
      </c>
      <c r="AK70" s="287" t="str">
        <f t="shared" si="20"/>
        <v/>
      </c>
      <c r="AL70" s="288" t="str">
        <f t="shared" si="21"/>
        <v/>
      </c>
      <c r="AM70" s="307" t="str">
        <f>IF('Patrak C'!BG70="","",'Patrak C'!BG70)</f>
        <v/>
      </c>
      <c r="AN70" s="306" t="str">
        <f>IF('Patrak C'!BH70="","",'Patrak C'!BH70)</f>
        <v/>
      </c>
      <c r="AO70" s="306" t="str">
        <f>IF('Patrak C'!BI70="","",'Patrak C'!BI70)</f>
        <v/>
      </c>
      <c r="AP70" s="324" t="str">
        <f t="shared" si="33"/>
        <v/>
      </c>
      <c r="AQ70" s="289" t="str">
        <f t="shared" si="13"/>
        <v/>
      </c>
      <c r="AR70" s="336" t="str">
        <f>'Patrak B'!AS132</f>
        <v/>
      </c>
      <c r="AS70" s="287" t="str">
        <f t="shared" si="23"/>
        <v/>
      </c>
      <c r="AT70" s="336" t="str">
        <f t="shared" si="24"/>
        <v/>
      </c>
      <c r="AU70" s="287" t="str">
        <f t="shared" si="25"/>
        <v/>
      </c>
    </row>
    <row r="71" spans="1:47" s="162" customFormat="1" ht="20.399999999999999" customHeight="1" x14ac:dyDescent="0.3">
      <c r="A71" s="276" t="str">
        <f>'Student Data'!A70</f>
        <v/>
      </c>
      <c r="B71" s="277" t="str">
        <f>IF('Student Data'!B70="","",'Student Data'!B70)</f>
        <v/>
      </c>
      <c r="C71" s="278" t="str">
        <f>IF('Student Data'!C70="","",'Student Data'!C70)</f>
        <v/>
      </c>
      <c r="D71" s="357" t="str">
        <f>IF('Student Data'!D70="","",'Student Data'!D70)</f>
        <v/>
      </c>
      <c r="E71" s="356">
        <f>'Student Data'!E70</f>
        <v>0</v>
      </c>
      <c r="F71" s="356">
        <f>'Student Data'!F70</f>
        <v>0</v>
      </c>
      <c r="G71" s="305" t="str">
        <f>IF('Patrak C'!H71="","",'Patrak C'!H71)</f>
        <v/>
      </c>
      <c r="H71" s="306" t="str">
        <f>IF('Patrak C'!I71="","",'Patrak C'!I71)</f>
        <v/>
      </c>
      <c r="I71" s="306" t="str">
        <f>IF('Patrak C'!J71="","",'Patrak C'!J71)</f>
        <v/>
      </c>
      <c r="J71" s="324" t="str">
        <f t="shared" si="26"/>
        <v/>
      </c>
      <c r="K71" s="287" t="str">
        <f t="shared" si="8"/>
        <v/>
      </c>
      <c r="L71" s="305" t="str">
        <f>IF('Patrak C'!Q71="","",'Patrak C'!Q71)</f>
        <v/>
      </c>
      <c r="M71" s="306" t="str">
        <f>IF('Patrak C'!R71="","",'Patrak C'!R71)</f>
        <v/>
      </c>
      <c r="N71" s="306" t="str">
        <f>IF('Patrak C'!S71="","",'Patrak C'!S71)</f>
        <v/>
      </c>
      <c r="O71" s="324" t="str">
        <f t="shared" si="27"/>
        <v/>
      </c>
      <c r="P71" s="287" t="str">
        <f t="shared" si="9"/>
        <v/>
      </c>
      <c r="Q71" s="288" t="str">
        <f t="shared" si="28"/>
        <v/>
      </c>
      <c r="R71" s="306" t="str">
        <f>IF('Patrak C'!Y71="","",'Patrak C'!Y71)</f>
        <v/>
      </c>
      <c r="S71" s="306" t="str">
        <f>IF('Patrak C'!Z71="","",'Patrak C'!Z71)</f>
        <v/>
      </c>
      <c r="T71" s="306" t="str">
        <f>IF('Patrak C'!AA71="","",'Patrak C'!AA71)</f>
        <v/>
      </c>
      <c r="U71" s="324" t="str">
        <f t="shared" si="29"/>
        <v/>
      </c>
      <c r="V71" s="287" t="str">
        <f t="shared" si="10"/>
        <v/>
      </c>
      <c r="W71" s="307" t="str">
        <f>IF('Patrak C'!AH71="","",'Patrak C'!AH71)</f>
        <v/>
      </c>
      <c r="X71" s="306" t="str">
        <f>IF('Patrak C'!AI71="","",'Patrak C'!AI71)</f>
        <v/>
      </c>
      <c r="Y71" s="306" t="str">
        <f>IF('Patrak C'!AJ71="","",'Patrak C'!AJ71)</f>
        <v/>
      </c>
      <c r="Z71" s="324" t="str">
        <f t="shared" si="30"/>
        <v/>
      </c>
      <c r="AA71" s="289" t="str">
        <f t="shared" si="11"/>
        <v/>
      </c>
      <c r="AB71" s="305" t="str">
        <f>IF('Patrak C'!AP71="","",'Patrak C'!AP71)</f>
        <v/>
      </c>
      <c r="AC71" s="306" t="str">
        <f>IF('Patrak C'!AQ71="","",'Patrak C'!AQ71)</f>
        <v/>
      </c>
      <c r="AD71" s="306" t="str">
        <f>IF('Patrak C'!AR71="","",'Patrak C'!AR71)</f>
        <v/>
      </c>
      <c r="AE71" s="324" t="str">
        <f t="shared" si="31"/>
        <v/>
      </c>
      <c r="AF71" s="287" t="str">
        <f t="shared" si="12"/>
        <v/>
      </c>
      <c r="AG71" s="305" t="str">
        <f>IF('Patrak C'!AY71="","",'Patrak C'!AY71)</f>
        <v/>
      </c>
      <c r="AH71" s="306" t="str">
        <f>IF('Patrak C'!AZ71="","",'Patrak C'!AZ71)</f>
        <v/>
      </c>
      <c r="AI71" s="306" t="str">
        <f>IF('Patrak C'!BA71="","",'Patrak C'!BA71)</f>
        <v/>
      </c>
      <c r="AJ71" s="324" t="str">
        <f t="shared" si="32"/>
        <v/>
      </c>
      <c r="AK71" s="287" t="str">
        <f t="shared" si="20"/>
        <v/>
      </c>
      <c r="AL71" s="288" t="str">
        <f t="shared" si="21"/>
        <v/>
      </c>
      <c r="AM71" s="307" t="str">
        <f>IF('Patrak C'!BG71="","",'Patrak C'!BG71)</f>
        <v/>
      </c>
      <c r="AN71" s="306" t="str">
        <f>IF('Patrak C'!BH71="","",'Patrak C'!BH71)</f>
        <v/>
      </c>
      <c r="AO71" s="306" t="str">
        <f>IF('Patrak C'!BI71="","",'Patrak C'!BI71)</f>
        <v/>
      </c>
      <c r="AP71" s="324" t="str">
        <f t="shared" si="33"/>
        <v/>
      </c>
      <c r="AQ71" s="289" t="str">
        <f t="shared" si="13"/>
        <v/>
      </c>
      <c r="AR71" s="336" t="str">
        <f>'Patrak B'!AS134</f>
        <v/>
      </c>
      <c r="AS71" s="287" t="str">
        <f t="shared" si="23"/>
        <v/>
      </c>
      <c r="AT71" s="336" t="str">
        <f t="shared" si="24"/>
        <v/>
      </c>
      <c r="AU71" s="287" t="str">
        <f t="shared" si="25"/>
        <v/>
      </c>
    </row>
    <row r="72" spans="1:47" s="162" customFormat="1" ht="20.399999999999999" customHeight="1" x14ac:dyDescent="0.3">
      <c r="A72" s="276" t="str">
        <f>'Student Data'!A71</f>
        <v/>
      </c>
      <c r="B72" s="277" t="str">
        <f>IF('Student Data'!B71="","",'Student Data'!B71)</f>
        <v/>
      </c>
      <c r="C72" s="278" t="str">
        <f>IF('Student Data'!C71="","",'Student Data'!C71)</f>
        <v/>
      </c>
      <c r="D72" s="357" t="str">
        <f>IF('Student Data'!D71="","",'Student Data'!D71)</f>
        <v/>
      </c>
      <c r="E72" s="356">
        <f>'Student Data'!E71</f>
        <v>0</v>
      </c>
      <c r="F72" s="356">
        <f>'Student Data'!F71</f>
        <v>0</v>
      </c>
      <c r="G72" s="305" t="str">
        <f>IF('Patrak C'!H72="","",'Patrak C'!H72)</f>
        <v/>
      </c>
      <c r="H72" s="306" t="str">
        <f>IF('Patrak C'!I72="","",'Patrak C'!I72)</f>
        <v/>
      </c>
      <c r="I72" s="306" t="str">
        <f>IF('Patrak C'!J72="","",'Patrak C'!J72)</f>
        <v/>
      </c>
      <c r="J72" s="324" t="str">
        <f t="shared" si="26"/>
        <v/>
      </c>
      <c r="K72" s="287" t="str">
        <f t="shared" si="8"/>
        <v/>
      </c>
      <c r="L72" s="305" t="str">
        <f>IF('Patrak C'!Q72="","",'Patrak C'!Q72)</f>
        <v/>
      </c>
      <c r="M72" s="306" t="str">
        <f>IF('Patrak C'!R72="","",'Patrak C'!R72)</f>
        <v/>
      </c>
      <c r="N72" s="306" t="str">
        <f>IF('Patrak C'!S72="","",'Patrak C'!S72)</f>
        <v/>
      </c>
      <c r="O72" s="324" t="str">
        <f t="shared" si="27"/>
        <v/>
      </c>
      <c r="P72" s="287" t="str">
        <f t="shared" si="9"/>
        <v/>
      </c>
      <c r="Q72" s="288" t="str">
        <f t="shared" si="28"/>
        <v/>
      </c>
      <c r="R72" s="306" t="str">
        <f>IF('Patrak C'!Y72="","",'Patrak C'!Y72)</f>
        <v/>
      </c>
      <c r="S72" s="306" t="str">
        <f>IF('Patrak C'!Z72="","",'Patrak C'!Z72)</f>
        <v/>
      </c>
      <c r="T72" s="306" t="str">
        <f>IF('Patrak C'!AA72="","",'Patrak C'!AA72)</f>
        <v/>
      </c>
      <c r="U72" s="324" t="str">
        <f t="shared" si="29"/>
        <v/>
      </c>
      <c r="V72" s="287" t="str">
        <f t="shared" si="10"/>
        <v/>
      </c>
      <c r="W72" s="307" t="str">
        <f>IF('Patrak C'!AH72="","",'Patrak C'!AH72)</f>
        <v/>
      </c>
      <c r="X72" s="306" t="str">
        <f>IF('Patrak C'!AI72="","",'Patrak C'!AI72)</f>
        <v/>
      </c>
      <c r="Y72" s="306" t="str">
        <f>IF('Patrak C'!AJ72="","",'Patrak C'!AJ72)</f>
        <v/>
      </c>
      <c r="Z72" s="324" t="str">
        <f t="shared" si="30"/>
        <v/>
      </c>
      <c r="AA72" s="289" t="str">
        <f t="shared" si="11"/>
        <v/>
      </c>
      <c r="AB72" s="305" t="str">
        <f>IF('Patrak C'!AP72="","",'Patrak C'!AP72)</f>
        <v/>
      </c>
      <c r="AC72" s="306" t="str">
        <f>IF('Patrak C'!AQ72="","",'Patrak C'!AQ72)</f>
        <v/>
      </c>
      <c r="AD72" s="306" t="str">
        <f>IF('Patrak C'!AR72="","",'Patrak C'!AR72)</f>
        <v/>
      </c>
      <c r="AE72" s="324" t="str">
        <f t="shared" si="31"/>
        <v/>
      </c>
      <c r="AF72" s="287" t="str">
        <f t="shared" si="12"/>
        <v/>
      </c>
      <c r="AG72" s="305" t="str">
        <f>IF('Patrak C'!AY72="","",'Patrak C'!AY72)</f>
        <v/>
      </c>
      <c r="AH72" s="306" t="str">
        <f>IF('Patrak C'!AZ72="","",'Patrak C'!AZ72)</f>
        <v/>
      </c>
      <c r="AI72" s="306" t="str">
        <f>IF('Patrak C'!BA72="","",'Patrak C'!BA72)</f>
        <v/>
      </c>
      <c r="AJ72" s="324" t="str">
        <f t="shared" si="32"/>
        <v/>
      </c>
      <c r="AK72" s="287" t="str">
        <f t="shared" si="20"/>
        <v/>
      </c>
      <c r="AL72" s="288" t="str">
        <f t="shared" si="21"/>
        <v/>
      </c>
      <c r="AM72" s="307" t="str">
        <f>IF('Patrak C'!BG72="","",'Patrak C'!BG72)</f>
        <v/>
      </c>
      <c r="AN72" s="306" t="str">
        <f>IF('Patrak C'!BH72="","",'Patrak C'!BH72)</f>
        <v/>
      </c>
      <c r="AO72" s="306" t="str">
        <f>IF('Patrak C'!BI72="","",'Patrak C'!BI72)</f>
        <v/>
      </c>
      <c r="AP72" s="324" t="str">
        <f t="shared" si="33"/>
        <v/>
      </c>
      <c r="AQ72" s="289" t="str">
        <f t="shared" si="13"/>
        <v/>
      </c>
      <c r="AR72" s="336" t="str">
        <f>'Patrak B'!AS136</f>
        <v/>
      </c>
      <c r="AS72" s="287" t="str">
        <f t="shared" si="23"/>
        <v/>
      </c>
      <c r="AT72" s="336" t="str">
        <f t="shared" si="24"/>
        <v/>
      </c>
      <c r="AU72" s="287" t="str">
        <f t="shared" si="25"/>
        <v/>
      </c>
    </row>
    <row r="73" spans="1:47" s="162" customFormat="1" ht="20.399999999999999" customHeight="1" thickBot="1" x14ac:dyDescent="0.35">
      <c r="A73" s="290" t="str">
        <f>'Student Data'!A72</f>
        <v/>
      </c>
      <c r="B73" s="291" t="str">
        <f>IF('Student Data'!B72="","",'Student Data'!B72)</f>
        <v/>
      </c>
      <c r="C73" s="292" t="str">
        <f>IF('Student Data'!C72="","",'Student Data'!C72)</f>
        <v/>
      </c>
      <c r="D73" s="358" t="str">
        <f>IF('Student Data'!D72="","",'Student Data'!D72)</f>
        <v/>
      </c>
      <c r="E73" s="356">
        <f>'Student Data'!E72</f>
        <v>0</v>
      </c>
      <c r="F73" s="356">
        <f>'Student Data'!F72</f>
        <v>0</v>
      </c>
      <c r="G73" s="308" t="str">
        <f>IF('Patrak C'!H73="","",'Patrak C'!H73)</f>
        <v/>
      </c>
      <c r="H73" s="309" t="str">
        <f>IF('Patrak C'!I73="","",'Patrak C'!I73)</f>
        <v/>
      </c>
      <c r="I73" s="309" t="str">
        <f>IF('Patrak C'!J73="","",'Patrak C'!J73)</f>
        <v/>
      </c>
      <c r="J73" s="299" t="str">
        <f t="shared" si="26"/>
        <v/>
      </c>
      <c r="K73" s="287" t="str">
        <f t="shared" si="8"/>
        <v/>
      </c>
      <c r="L73" s="308" t="str">
        <f>IF('Patrak C'!Q73="","",'Patrak C'!Q73)</f>
        <v/>
      </c>
      <c r="M73" s="309" t="str">
        <f>IF('Patrak C'!R73="","",'Patrak C'!R73)</f>
        <v/>
      </c>
      <c r="N73" s="309" t="str">
        <f>IF('Patrak C'!S73="","",'Patrak C'!S73)</f>
        <v/>
      </c>
      <c r="O73" s="299" t="str">
        <f t="shared" si="27"/>
        <v/>
      </c>
      <c r="P73" s="302" t="str">
        <f t="shared" si="9"/>
        <v/>
      </c>
      <c r="Q73" s="303" t="str">
        <f t="shared" si="28"/>
        <v/>
      </c>
      <c r="R73" s="309" t="str">
        <f>IF('Patrak C'!Y73="","",'Patrak C'!Y73)</f>
        <v/>
      </c>
      <c r="S73" s="309" t="str">
        <f>IF('Patrak C'!Z73="","",'Patrak C'!Z73)</f>
        <v/>
      </c>
      <c r="T73" s="309" t="str">
        <f>IF('Patrak C'!AA73="","",'Patrak C'!AA73)</f>
        <v/>
      </c>
      <c r="U73" s="299" t="str">
        <f t="shared" si="29"/>
        <v/>
      </c>
      <c r="V73" s="302" t="str">
        <f>IF(U73="","",IF(U73&gt;79,"A",IF(U73&gt;64,"B",IF(U73&gt;49,"C",IF(U73&gt;34,"D",IF(U73&lt;35,"E",))))))</f>
        <v/>
      </c>
      <c r="W73" s="310" t="str">
        <f>IF('Patrak C'!AH73="","",'Patrak C'!AH73)</f>
        <v/>
      </c>
      <c r="X73" s="309" t="str">
        <f>IF('Patrak C'!AI73="","",'Patrak C'!AI73)</f>
        <v/>
      </c>
      <c r="Y73" s="309" t="str">
        <f>IF('Patrak C'!AJ73="","",'Patrak C'!AJ73)</f>
        <v/>
      </c>
      <c r="Z73" s="299" t="str">
        <f t="shared" si="30"/>
        <v/>
      </c>
      <c r="AA73" s="304" t="str">
        <f t="shared" si="11"/>
        <v/>
      </c>
      <c r="AB73" s="308" t="str">
        <f>IF('Patrak C'!AP73="","",'Patrak C'!AP73)</f>
        <v/>
      </c>
      <c r="AC73" s="309" t="str">
        <f>IF('Patrak C'!AQ73="","",'Patrak C'!AQ73)</f>
        <v/>
      </c>
      <c r="AD73" s="309" t="str">
        <f>IF('Patrak C'!AR73="","",'Patrak C'!AR73)</f>
        <v/>
      </c>
      <c r="AE73" s="299" t="str">
        <f t="shared" si="31"/>
        <v/>
      </c>
      <c r="AF73" s="302" t="str">
        <f t="shared" si="12"/>
        <v/>
      </c>
      <c r="AG73" s="308" t="str">
        <f>IF('Patrak C'!AY73="","",'Patrak C'!AY73)</f>
        <v/>
      </c>
      <c r="AH73" s="309" t="str">
        <f>IF('Patrak C'!AZ73="","",'Patrak C'!AZ73)</f>
        <v/>
      </c>
      <c r="AI73" s="309" t="str">
        <f>IF('Patrak C'!BA73="","",'Patrak C'!BA73)</f>
        <v/>
      </c>
      <c r="AJ73" s="299" t="str">
        <f t="shared" si="32"/>
        <v/>
      </c>
      <c r="AK73" s="302" t="str">
        <f t="shared" si="20"/>
        <v/>
      </c>
      <c r="AL73" s="303" t="str">
        <f t="shared" si="21"/>
        <v/>
      </c>
      <c r="AM73" s="310" t="str">
        <f>IF('Patrak C'!BG73="","",'Patrak C'!BG73)</f>
        <v/>
      </c>
      <c r="AN73" s="309" t="str">
        <f>IF('Patrak C'!BH73="","",'Patrak C'!BH73)</f>
        <v/>
      </c>
      <c r="AO73" s="309" t="str">
        <f>IF('Patrak C'!BI73="","",'Patrak C'!BI73)</f>
        <v/>
      </c>
      <c r="AP73" s="299" t="str">
        <f t="shared" si="33"/>
        <v/>
      </c>
      <c r="AQ73" s="304" t="str">
        <f t="shared" si="13"/>
        <v/>
      </c>
      <c r="AR73" s="337" t="str">
        <f>'Patrak B'!AS138</f>
        <v/>
      </c>
      <c r="AS73" s="302" t="str">
        <f t="shared" si="23"/>
        <v/>
      </c>
      <c r="AT73" s="337" t="str">
        <f t="shared" si="24"/>
        <v/>
      </c>
      <c r="AU73" s="287" t="str">
        <f t="shared" si="25"/>
        <v/>
      </c>
    </row>
    <row r="74" spans="1:47" ht="16.95" customHeight="1" x14ac:dyDescent="0.3">
      <c r="A74" s="518" t="str">
        <f>AH74</f>
        <v>Format By - Hitesh Ahjoliya</v>
      </c>
      <c r="B74" s="518"/>
      <c r="AH74" s="532" t="s">
        <v>172</v>
      </c>
      <c r="AI74" s="532"/>
      <c r="AJ74" s="532"/>
      <c r="AK74" s="532"/>
      <c r="AL74" s="532"/>
      <c r="AM74" s="532"/>
      <c r="AN74" s="532"/>
      <c r="AO74" s="532"/>
      <c r="AP74" s="532"/>
      <c r="AQ74" s="532"/>
      <c r="AR74" s="532"/>
      <c r="AS74" s="532"/>
      <c r="AT74" s="532"/>
      <c r="AU74" s="532"/>
    </row>
    <row r="75" spans="1:47" ht="9" customHeight="1" x14ac:dyDescent="0.3">
      <c r="AU75" s="169"/>
    </row>
    <row r="76" spans="1:47" ht="0" hidden="1" customHeight="1" x14ac:dyDescent="0.3">
      <c r="AU76" s="169"/>
    </row>
    <row r="77" spans="1:47" ht="0" hidden="1" customHeight="1" x14ac:dyDescent="0.3">
      <c r="AU77" s="169"/>
    </row>
    <row r="78" spans="1:47" ht="0" hidden="1" customHeight="1" x14ac:dyDescent="0.3">
      <c r="AU78" s="169"/>
    </row>
    <row r="79" spans="1:47" ht="0" hidden="1" customHeight="1" x14ac:dyDescent="0.3">
      <c r="AU79" s="169"/>
    </row>
    <row r="80" spans="1:47" ht="0" hidden="1" customHeight="1" x14ac:dyDescent="0.3">
      <c r="AU80" s="169"/>
    </row>
    <row r="81" spans="47:47" ht="0" hidden="1" customHeight="1" x14ac:dyDescent="0.3">
      <c r="AU81" s="169"/>
    </row>
    <row r="82" spans="47:47" ht="0" hidden="1" customHeight="1" x14ac:dyDescent="0.3">
      <c r="AU82" s="169"/>
    </row>
    <row r="83" spans="47:47" ht="0" hidden="1" customHeight="1" x14ac:dyDescent="0.3">
      <c r="AU83" s="169"/>
    </row>
    <row r="84" spans="47:47" ht="0" hidden="1" customHeight="1" x14ac:dyDescent="0.3">
      <c r="AU84" s="169"/>
    </row>
    <row r="85" spans="47:47" ht="0" hidden="1" customHeight="1" x14ac:dyDescent="0.3">
      <c r="AU85" s="169"/>
    </row>
    <row r="86" spans="47:47" ht="0" hidden="1" customHeight="1" x14ac:dyDescent="0.3">
      <c r="AU86" s="169"/>
    </row>
    <row r="87" spans="47:47" ht="0" hidden="1" customHeight="1" x14ac:dyDescent="0.3">
      <c r="AU87" s="169"/>
    </row>
    <row r="88" spans="47:47" ht="0" hidden="1" customHeight="1" x14ac:dyDescent="0.3">
      <c r="AU88" s="169"/>
    </row>
    <row r="89" spans="47:47" ht="0" hidden="1" customHeight="1" x14ac:dyDescent="0.3">
      <c r="AU89" s="169"/>
    </row>
    <row r="90" spans="47:47" ht="0" hidden="1" customHeight="1" x14ac:dyDescent="0.3">
      <c r="AU90" s="169"/>
    </row>
    <row r="91" spans="47:47" ht="0" hidden="1" customHeight="1" x14ac:dyDescent="0.3">
      <c r="AU91" s="169"/>
    </row>
    <row r="92" spans="47:47" ht="0" hidden="1" customHeight="1" x14ac:dyDescent="0.3">
      <c r="AU92" s="169"/>
    </row>
    <row r="93" spans="47:47" ht="0" hidden="1" customHeight="1" x14ac:dyDescent="0.3">
      <c r="AU93" s="169"/>
    </row>
    <row r="94" spans="47:47" ht="0" hidden="1" customHeight="1" x14ac:dyDescent="0.3">
      <c r="AU94" s="169"/>
    </row>
    <row r="95" spans="47:47" ht="0" hidden="1" customHeight="1" x14ac:dyDescent="0.3">
      <c r="AU95" s="169"/>
    </row>
    <row r="96" spans="47:47" ht="0" hidden="1" customHeight="1" x14ac:dyDescent="0.3">
      <c r="AU96" s="169"/>
    </row>
    <row r="97" spans="47:47" ht="0" hidden="1" customHeight="1" x14ac:dyDescent="0.3">
      <c r="AU97" s="169"/>
    </row>
    <row r="98" spans="47:47" ht="0" hidden="1" customHeight="1" x14ac:dyDescent="0.3">
      <c r="AU98" s="169"/>
    </row>
    <row r="99" spans="47:47" ht="0" hidden="1" customHeight="1" x14ac:dyDescent="0.3">
      <c r="AU99" s="169"/>
    </row>
    <row r="100" spans="47:47" ht="0" hidden="1" customHeight="1" x14ac:dyDescent="0.3">
      <c r="AU100" s="169"/>
    </row>
    <row r="101" spans="47:47" ht="0" hidden="1" customHeight="1" x14ac:dyDescent="0.3">
      <c r="AU101" s="169"/>
    </row>
    <row r="102" spans="47:47" ht="0" hidden="1" customHeight="1" x14ac:dyDescent="0.3">
      <c r="AU102" s="169"/>
    </row>
    <row r="103" spans="47:47" ht="0" hidden="1" customHeight="1" x14ac:dyDescent="0.3">
      <c r="AU103" s="169"/>
    </row>
    <row r="104" spans="47:47" ht="0" hidden="1" customHeight="1" x14ac:dyDescent="0.3">
      <c r="AU104" s="169"/>
    </row>
    <row r="105" spans="47:47" ht="0" hidden="1" customHeight="1" x14ac:dyDescent="0.3">
      <c r="AU105" s="169"/>
    </row>
    <row r="106" spans="47:47" ht="0" hidden="1" customHeight="1" x14ac:dyDescent="0.3">
      <c r="AU106" s="169"/>
    </row>
    <row r="107" spans="47:47" ht="0" hidden="1" customHeight="1" x14ac:dyDescent="0.3">
      <c r="AU107" s="169"/>
    </row>
    <row r="108" spans="47:47" ht="0" hidden="1" customHeight="1" x14ac:dyDescent="0.3">
      <c r="AU108" s="169"/>
    </row>
    <row r="109" spans="47:47" ht="0" hidden="1" customHeight="1" x14ac:dyDescent="0.3">
      <c r="AU109" s="169"/>
    </row>
    <row r="110" spans="47:47" ht="0" hidden="1" customHeight="1" x14ac:dyDescent="0.3">
      <c r="AU110" s="169"/>
    </row>
    <row r="111" spans="47:47" ht="0" hidden="1" customHeight="1" x14ac:dyDescent="0.3">
      <c r="AU111" s="169"/>
    </row>
    <row r="112" spans="47:47" ht="0" hidden="1" customHeight="1" x14ac:dyDescent="0.3">
      <c r="AU112" s="169"/>
    </row>
    <row r="113" spans="47:47" ht="0" hidden="1" customHeight="1" x14ac:dyDescent="0.3">
      <c r="AU113" s="169"/>
    </row>
    <row r="114" spans="47:47" ht="0" hidden="1" customHeight="1" x14ac:dyDescent="0.3">
      <c r="AU114" s="169"/>
    </row>
    <row r="115" spans="47:47" ht="0" hidden="1" customHeight="1" x14ac:dyDescent="0.3">
      <c r="AU115" s="169"/>
    </row>
    <row r="116" spans="47:47" ht="0" hidden="1" customHeight="1" x14ac:dyDescent="0.3">
      <c r="AU116" s="169"/>
    </row>
    <row r="117" spans="47:47" ht="0" hidden="1" customHeight="1" x14ac:dyDescent="0.3">
      <c r="AU117" s="169"/>
    </row>
    <row r="118" spans="47:47" ht="0" hidden="1" customHeight="1" x14ac:dyDescent="0.3">
      <c r="AU118" s="169"/>
    </row>
    <row r="119" spans="47:47" ht="0" hidden="1" customHeight="1" x14ac:dyDescent="0.3">
      <c r="AU119" s="169"/>
    </row>
    <row r="120" spans="47:47" ht="0" hidden="1" customHeight="1" x14ac:dyDescent="0.3">
      <c r="AU120" s="169"/>
    </row>
    <row r="121" spans="47:47" ht="0" hidden="1" customHeight="1" x14ac:dyDescent="0.3">
      <c r="AU121" s="169"/>
    </row>
    <row r="122" spans="47:47" ht="0" hidden="1" customHeight="1" x14ac:dyDescent="0.3">
      <c r="AU122" s="169"/>
    </row>
    <row r="123" spans="47:47" ht="0" hidden="1" customHeight="1" x14ac:dyDescent="0.3">
      <c r="AU123" s="169"/>
    </row>
    <row r="124" spans="47:47" ht="0" hidden="1" customHeight="1" x14ac:dyDescent="0.3">
      <c r="AU124" s="169"/>
    </row>
    <row r="125" spans="47:47" ht="0" hidden="1" customHeight="1" x14ac:dyDescent="0.3">
      <c r="AU125" s="169"/>
    </row>
    <row r="126" spans="47:47" ht="0" hidden="1" customHeight="1" x14ac:dyDescent="0.3">
      <c r="AU126" s="169"/>
    </row>
    <row r="127" spans="47:47" ht="0" hidden="1" customHeight="1" x14ac:dyDescent="0.3">
      <c r="AU127" s="169"/>
    </row>
    <row r="128" spans="47:47" ht="0" hidden="1" customHeight="1" x14ac:dyDescent="0.3">
      <c r="AU128" s="169"/>
    </row>
    <row r="129" spans="47:47" ht="0" hidden="1" customHeight="1" x14ac:dyDescent="0.3">
      <c r="AU129" s="169"/>
    </row>
    <row r="130" spans="47:47" ht="0" hidden="1" customHeight="1" x14ac:dyDescent="0.3">
      <c r="AU130" s="169"/>
    </row>
    <row r="131" spans="47:47" ht="0" hidden="1" customHeight="1" x14ac:dyDescent="0.3"/>
    <row r="132" spans="47:47" ht="0" hidden="1" customHeight="1" x14ac:dyDescent="0.3"/>
    <row r="133" spans="47:47" ht="0" hidden="1" customHeight="1" x14ac:dyDescent="0.3">
      <c r="AU133" s="338"/>
    </row>
    <row r="134" spans="47:47" ht="0" hidden="1" customHeight="1" x14ac:dyDescent="0.3">
      <c r="AU134" s="216"/>
    </row>
    <row r="135" spans="47:47" ht="0" hidden="1" customHeight="1" x14ac:dyDescent="0.3"/>
    <row r="136" spans="47:47" ht="0" hidden="1" customHeight="1" x14ac:dyDescent="0.3"/>
    <row r="137" spans="47:47" ht="0" hidden="1" customHeight="1" x14ac:dyDescent="0.3"/>
    <row r="138" spans="47:47" ht="0" hidden="1" customHeight="1" x14ac:dyDescent="0.3"/>
    <row r="139" spans="47:47" ht="0" hidden="1" customHeight="1" x14ac:dyDescent="0.3">
      <c r="AU139" s="169"/>
    </row>
    <row r="140" spans="47:47" ht="0" hidden="1" customHeight="1" x14ac:dyDescent="0.3">
      <c r="AU140" s="169"/>
    </row>
    <row r="141" spans="47:47" ht="0" hidden="1" customHeight="1" x14ac:dyDescent="0.3">
      <c r="AU141" s="169"/>
    </row>
    <row r="142" spans="47:47" ht="0" hidden="1" customHeight="1" x14ac:dyDescent="0.3">
      <c r="AU142" s="169"/>
    </row>
    <row r="143" spans="47:47" ht="0" hidden="1" customHeight="1" x14ac:dyDescent="0.3">
      <c r="AU143" s="169"/>
    </row>
    <row r="144" spans="47:47" ht="0" hidden="1" customHeight="1" x14ac:dyDescent="0.3">
      <c r="AU144" s="169"/>
    </row>
    <row r="145" spans="47:47" ht="0" hidden="1" customHeight="1" x14ac:dyDescent="0.3">
      <c r="AU145" s="169"/>
    </row>
    <row r="146" spans="47:47" ht="0" hidden="1" customHeight="1" x14ac:dyDescent="0.3">
      <c r="AU146" s="169"/>
    </row>
    <row r="147" spans="47:47" ht="0" hidden="1" customHeight="1" x14ac:dyDescent="0.3">
      <c r="AU147" s="169"/>
    </row>
    <row r="148" spans="47:47" ht="0" hidden="1" customHeight="1" x14ac:dyDescent="0.3">
      <c r="AU148" s="169"/>
    </row>
    <row r="149" spans="47:47" ht="0" hidden="1" customHeight="1" x14ac:dyDescent="0.3">
      <c r="AU149" s="169"/>
    </row>
    <row r="150" spans="47:47" ht="0" hidden="1" customHeight="1" x14ac:dyDescent="0.3">
      <c r="AU150" s="169"/>
    </row>
    <row r="151" spans="47:47" ht="0" hidden="1" customHeight="1" x14ac:dyDescent="0.3">
      <c r="AU151" s="169"/>
    </row>
    <row r="152" spans="47:47" ht="0" hidden="1" customHeight="1" x14ac:dyDescent="0.3">
      <c r="AU152" s="169"/>
    </row>
    <row r="153" spans="47:47" ht="0" hidden="1" customHeight="1" x14ac:dyDescent="0.3">
      <c r="AU153" s="169"/>
    </row>
    <row r="154" spans="47:47" ht="0" hidden="1" customHeight="1" x14ac:dyDescent="0.3">
      <c r="AU154" s="169"/>
    </row>
    <row r="155" spans="47:47" ht="0" hidden="1" customHeight="1" x14ac:dyDescent="0.3">
      <c r="AU155" s="169"/>
    </row>
    <row r="156" spans="47:47" ht="0" hidden="1" customHeight="1" x14ac:dyDescent="0.3">
      <c r="AU156" s="169"/>
    </row>
    <row r="157" spans="47:47" ht="0" hidden="1" customHeight="1" x14ac:dyDescent="0.3">
      <c r="AU157" s="169"/>
    </row>
    <row r="158" spans="47:47" ht="0" hidden="1" customHeight="1" x14ac:dyDescent="0.3">
      <c r="AU158" s="169"/>
    </row>
    <row r="159" spans="47:47" ht="0" hidden="1" customHeight="1" x14ac:dyDescent="0.3">
      <c r="AU159" s="169"/>
    </row>
    <row r="160" spans="47:47" ht="0" hidden="1" customHeight="1" x14ac:dyDescent="0.3">
      <c r="AU160" s="169"/>
    </row>
    <row r="161" spans="47:47" ht="0" hidden="1" customHeight="1" x14ac:dyDescent="0.3">
      <c r="AU161" s="169"/>
    </row>
    <row r="162" spans="47:47" ht="0" hidden="1" customHeight="1" x14ac:dyDescent="0.3">
      <c r="AU162" s="169"/>
    </row>
    <row r="163" spans="47:47" ht="0" hidden="1" customHeight="1" x14ac:dyDescent="0.3">
      <c r="AU163" s="169"/>
    </row>
    <row r="164" spans="47:47" ht="0" hidden="1" customHeight="1" x14ac:dyDescent="0.3">
      <c r="AU164" s="169"/>
    </row>
    <row r="165" spans="47:47" ht="0" hidden="1" customHeight="1" x14ac:dyDescent="0.3">
      <c r="AU165" s="169"/>
    </row>
    <row r="166" spans="47:47" ht="0" hidden="1" customHeight="1" x14ac:dyDescent="0.3">
      <c r="AU166" s="169"/>
    </row>
    <row r="167" spans="47:47" ht="0" hidden="1" customHeight="1" x14ac:dyDescent="0.3">
      <c r="AU167" s="169"/>
    </row>
    <row r="168" spans="47:47" ht="0" hidden="1" customHeight="1" x14ac:dyDescent="0.3">
      <c r="AU168" s="169"/>
    </row>
    <row r="169" spans="47:47" ht="0" hidden="1" customHeight="1" x14ac:dyDescent="0.3">
      <c r="AU169" s="169"/>
    </row>
    <row r="170" spans="47:47" ht="0" hidden="1" customHeight="1" x14ac:dyDescent="0.3">
      <c r="AU170" s="169"/>
    </row>
    <row r="171" spans="47:47" ht="0" hidden="1" customHeight="1" x14ac:dyDescent="0.3">
      <c r="AU171" s="169"/>
    </row>
    <row r="172" spans="47:47" ht="0" hidden="1" customHeight="1" x14ac:dyDescent="0.3">
      <c r="AU172" s="169"/>
    </row>
    <row r="173" spans="47:47" ht="0" hidden="1" customHeight="1" x14ac:dyDescent="0.3">
      <c r="AU173" s="169"/>
    </row>
    <row r="174" spans="47:47" ht="0" hidden="1" customHeight="1" x14ac:dyDescent="0.3">
      <c r="AU174" s="169"/>
    </row>
    <row r="175" spans="47:47" ht="0" hidden="1" customHeight="1" x14ac:dyDescent="0.3">
      <c r="AU175" s="169"/>
    </row>
    <row r="176" spans="47:47" ht="0" hidden="1" customHeight="1" x14ac:dyDescent="0.3">
      <c r="AU176" s="169"/>
    </row>
    <row r="177" spans="47:47" ht="0" hidden="1" customHeight="1" x14ac:dyDescent="0.3">
      <c r="AU177" s="169"/>
    </row>
    <row r="178" spans="47:47" ht="0" hidden="1" customHeight="1" x14ac:dyDescent="0.3">
      <c r="AU178" s="169"/>
    </row>
    <row r="179" spans="47:47" ht="0" hidden="1" customHeight="1" x14ac:dyDescent="0.3">
      <c r="AU179" s="169"/>
    </row>
    <row r="180" spans="47:47" ht="0" hidden="1" customHeight="1" x14ac:dyDescent="0.3">
      <c r="AU180" s="169"/>
    </row>
    <row r="181" spans="47:47" ht="0" hidden="1" customHeight="1" x14ac:dyDescent="0.3">
      <c r="AU181" s="169"/>
    </row>
    <row r="182" spans="47:47" ht="0" hidden="1" customHeight="1" x14ac:dyDescent="0.3">
      <c r="AU182" s="169"/>
    </row>
    <row r="183" spans="47:47" ht="0" hidden="1" customHeight="1" x14ac:dyDescent="0.3">
      <c r="AU183" s="169"/>
    </row>
    <row r="184" spans="47:47" ht="0" hidden="1" customHeight="1" x14ac:dyDescent="0.3">
      <c r="AU184" s="169"/>
    </row>
    <row r="185" spans="47:47" ht="0" hidden="1" customHeight="1" x14ac:dyDescent="0.3">
      <c r="AU185" s="169"/>
    </row>
    <row r="186" spans="47:47" ht="0" hidden="1" customHeight="1" x14ac:dyDescent="0.3">
      <c r="AU186" s="169"/>
    </row>
    <row r="187" spans="47:47" ht="0" hidden="1" customHeight="1" x14ac:dyDescent="0.3">
      <c r="AU187" s="169"/>
    </row>
    <row r="188" spans="47:47" ht="0" hidden="1" customHeight="1" x14ac:dyDescent="0.3">
      <c r="AU188" s="169"/>
    </row>
    <row r="189" spans="47:47" ht="0" hidden="1" customHeight="1" x14ac:dyDescent="0.3">
      <c r="AU189" s="169"/>
    </row>
    <row r="190" spans="47:47" ht="0" hidden="1" customHeight="1" x14ac:dyDescent="0.3">
      <c r="AU190" s="169"/>
    </row>
    <row r="191" spans="47:47" ht="0" hidden="1" customHeight="1" x14ac:dyDescent="0.3">
      <c r="AU191" s="169"/>
    </row>
    <row r="192" spans="47:47" ht="0" hidden="1" customHeight="1" x14ac:dyDescent="0.3">
      <c r="AU192" s="169"/>
    </row>
    <row r="193" spans="47:47" ht="0" hidden="1" customHeight="1" x14ac:dyDescent="0.3">
      <c r="AU193" s="169"/>
    </row>
    <row r="194" spans="47:47" ht="0" hidden="1" customHeight="1" x14ac:dyDescent="0.3">
      <c r="AU194" s="169"/>
    </row>
    <row r="195" spans="47:47" ht="0" hidden="1" customHeight="1" x14ac:dyDescent="0.3">
      <c r="AU195" s="169"/>
    </row>
    <row r="196" spans="47:47" ht="0" hidden="1" customHeight="1" x14ac:dyDescent="0.3">
      <c r="AU196" s="169"/>
    </row>
    <row r="197" spans="47:47" ht="0" hidden="1" customHeight="1" x14ac:dyDescent="0.3">
      <c r="AU197" s="169"/>
    </row>
    <row r="198" spans="47:47" ht="0" hidden="1" customHeight="1" x14ac:dyDescent="0.3">
      <c r="AU198" s="169"/>
    </row>
    <row r="199" spans="47:47" ht="0" hidden="1" customHeight="1" x14ac:dyDescent="0.3">
      <c r="AU199" s="169"/>
    </row>
    <row r="200" spans="47:47" ht="0" hidden="1" customHeight="1" x14ac:dyDescent="0.3">
      <c r="AU200" s="169"/>
    </row>
    <row r="201" spans="47:47" ht="0" hidden="1" customHeight="1" x14ac:dyDescent="0.3">
      <c r="AU201" s="169"/>
    </row>
    <row r="202" spans="47:47" ht="0" hidden="1" customHeight="1" x14ac:dyDescent="0.3">
      <c r="AU202" s="169"/>
    </row>
    <row r="203" spans="47:47" ht="0" hidden="1" customHeight="1" x14ac:dyDescent="0.3">
      <c r="AU203" s="169"/>
    </row>
    <row r="204" spans="47:47" ht="0" hidden="1" customHeight="1" x14ac:dyDescent="0.3"/>
    <row r="205" spans="47:47" ht="0" hidden="1" customHeight="1" x14ac:dyDescent="0.3"/>
  </sheetData>
  <sheetProtection password="EB76" sheet="1" objects="1" scenarios="1" formatColumns="0" formatRows="0" selectLockedCells="1"/>
  <mergeCells count="46">
    <mergeCell ref="AH74:AU74"/>
    <mergeCell ref="AU6:AU7"/>
    <mergeCell ref="AR4:AU5"/>
    <mergeCell ref="AP3:AU3"/>
    <mergeCell ref="AM4:AQ4"/>
    <mergeCell ref="AK6:AK7"/>
    <mergeCell ref="AJ6:AJ7"/>
    <mergeCell ref="AP6:AP7"/>
    <mergeCell ref="AQ6:AQ7"/>
    <mergeCell ref="AM5:AQ5"/>
    <mergeCell ref="AS6:AS7"/>
    <mergeCell ref="AG3:AJ3"/>
    <mergeCell ref="AG5:AK5"/>
    <mergeCell ref="AG4:AK4"/>
    <mergeCell ref="AB4:AF4"/>
    <mergeCell ref="W4:AA4"/>
    <mergeCell ref="R4:V4"/>
    <mergeCell ref="AL5:AL7"/>
    <mergeCell ref="K6:K7"/>
    <mergeCell ref="AA6:AA7"/>
    <mergeCell ref="AF6:AF7"/>
    <mergeCell ref="AE6:AE7"/>
    <mergeCell ref="Z6:Z7"/>
    <mergeCell ref="W5:AA5"/>
    <mergeCell ref="AB5:AF5"/>
    <mergeCell ref="O6:O7"/>
    <mergeCell ref="P6:P7"/>
    <mergeCell ref="U6:U7"/>
    <mergeCell ref="R5:V5"/>
    <mergeCell ref="L5:P5"/>
    <mergeCell ref="Q5:Q7"/>
    <mergeCell ref="V6:V7"/>
    <mergeCell ref="B1:C1"/>
    <mergeCell ref="A3:B3"/>
    <mergeCell ref="G1:Z1"/>
    <mergeCell ref="L4:P4"/>
    <mergeCell ref="G4:K4"/>
    <mergeCell ref="W3:Z3"/>
    <mergeCell ref="A74:B74"/>
    <mergeCell ref="G3:J3"/>
    <mergeCell ref="A5:A7"/>
    <mergeCell ref="B5:B7"/>
    <mergeCell ref="C5:C7"/>
    <mergeCell ref="D5:D7"/>
    <mergeCell ref="J6:J7"/>
    <mergeCell ref="G5:K5"/>
  </mergeCells>
  <hyperlinks>
    <hyperlink ref="A3" r:id="rId1" xr:uid="{00000000-0004-0000-0500-000000000000}"/>
  </hyperlinks>
  <pageMargins left="0.4" right="0.32" top="0.25" bottom="0.25" header="0.17" footer="0.13"/>
  <pageSetup paperSize="9" orientation="portrait" r:id="rId2"/>
  <headerFooter scaleWithDoc="0">
    <oddFooter>&amp;L&amp;P</oddFooter>
    <firstFooter>&amp;C&amp;P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X60"/>
  <sheetViews>
    <sheetView workbookViewId="0">
      <selection activeCell="C8" sqref="C8:V8"/>
    </sheetView>
  </sheetViews>
  <sheetFormatPr defaultColWidth="0" defaultRowHeight="14.4" customHeight="1" zeroHeight="1" x14ac:dyDescent="0.3"/>
  <cols>
    <col min="1" max="1" width="0.6640625" style="5" customWidth="1"/>
    <col min="2" max="2" width="3.6640625" style="5" customWidth="1"/>
    <col min="3" max="3" width="13.33203125" style="5" customWidth="1"/>
    <col min="4" max="5" width="3.5546875" style="5" bestFit="1" customWidth="1"/>
    <col min="6" max="21" width="3.88671875" style="5" customWidth="1"/>
    <col min="22" max="22" width="4.33203125" style="5" customWidth="1"/>
    <col min="23" max="23" width="5.6640625" style="5" customWidth="1"/>
    <col min="24" max="24" width="1.33203125" style="5" customWidth="1"/>
    <col min="25" max="16384" width="8.88671875" style="5" hidden="1"/>
  </cols>
  <sheetData>
    <row r="1" spans="2:23" ht="5.4" customHeight="1" x14ac:dyDescent="0.3"/>
    <row r="2" spans="2:23" ht="25.5" customHeight="1" x14ac:dyDescent="0.3">
      <c r="B2" s="328"/>
      <c r="C2" s="328"/>
      <c r="D2" s="328"/>
      <c r="E2" s="328"/>
      <c r="F2" s="328"/>
      <c r="G2" s="328"/>
      <c r="H2" s="328"/>
      <c r="I2" s="328"/>
      <c r="J2" s="328"/>
      <c r="K2" s="328"/>
      <c r="L2" s="328"/>
      <c r="M2" s="328"/>
      <c r="N2" s="328"/>
      <c r="O2" s="328"/>
      <c r="P2" s="328"/>
      <c r="Q2" s="328"/>
      <c r="R2" s="328"/>
      <c r="S2" s="328"/>
      <c r="T2" s="328"/>
      <c r="U2" s="328"/>
      <c r="V2" s="328"/>
      <c r="W2" s="328"/>
    </row>
    <row r="3" spans="2:23" ht="6" customHeight="1" x14ac:dyDescent="0.3">
      <c r="B3" s="328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328"/>
    </row>
    <row r="4" spans="2:23" ht="34.5" customHeight="1" x14ac:dyDescent="0.3">
      <c r="B4" s="328"/>
      <c r="C4" s="417" t="str">
        <f>'School Data'!B21</f>
        <v>જિલ્લા પંચાયત શિક્ષણ સમિતિ, અમદાવાદ</v>
      </c>
      <c r="D4" s="417"/>
      <c r="E4" s="417"/>
      <c r="F4" s="417"/>
      <c r="G4" s="417"/>
      <c r="H4" s="417"/>
      <c r="I4" s="417"/>
      <c r="J4" s="417"/>
      <c r="K4" s="417"/>
      <c r="L4" s="417"/>
      <c r="M4" s="417"/>
      <c r="N4" s="417"/>
      <c r="O4" s="417"/>
      <c r="P4" s="417"/>
      <c r="Q4" s="417"/>
      <c r="R4" s="417"/>
      <c r="S4" s="417"/>
      <c r="T4" s="417"/>
      <c r="U4" s="417"/>
      <c r="V4" s="417"/>
      <c r="W4" s="328"/>
    </row>
    <row r="5" spans="2:23" ht="8.4" customHeight="1" x14ac:dyDescent="0.3">
      <c r="B5" s="328"/>
      <c r="C5" s="406"/>
      <c r="D5" s="406"/>
      <c r="E5" s="406"/>
      <c r="F5" s="406"/>
      <c r="G5" s="406"/>
      <c r="H5" s="406"/>
      <c r="I5" s="406"/>
      <c r="J5" s="406"/>
      <c r="K5" s="406"/>
      <c r="L5" s="406"/>
      <c r="M5" s="406"/>
      <c r="N5" s="406"/>
      <c r="O5" s="406"/>
      <c r="P5" s="406"/>
      <c r="Q5" s="406"/>
      <c r="R5" s="406"/>
      <c r="S5" s="406"/>
      <c r="T5" s="406"/>
      <c r="U5" s="406"/>
      <c r="V5" s="406"/>
      <c r="W5" s="328"/>
    </row>
    <row r="6" spans="2:23" ht="27" customHeight="1" x14ac:dyDescent="0.3">
      <c r="B6" s="328"/>
      <c r="C6" s="419" t="s">
        <v>1</v>
      </c>
      <c r="D6" s="419"/>
      <c r="E6" s="419"/>
      <c r="F6" s="419"/>
      <c r="G6" s="419"/>
      <c r="H6" s="419"/>
      <c r="I6" s="419"/>
      <c r="J6" s="419"/>
      <c r="K6" s="419"/>
      <c r="L6" s="419"/>
      <c r="M6" s="419"/>
      <c r="N6" s="419"/>
      <c r="O6" s="419"/>
      <c r="P6" s="419"/>
      <c r="Q6" s="419"/>
      <c r="R6" s="419"/>
      <c r="S6" s="419"/>
      <c r="T6" s="419"/>
      <c r="U6" s="419"/>
      <c r="V6" s="419"/>
      <c r="W6" s="328"/>
    </row>
    <row r="7" spans="2:23" ht="17.399999999999999" customHeight="1" x14ac:dyDescent="0.3">
      <c r="B7" s="328"/>
      <c r="C7" s="420" t="s">
        <v>206</v>
      </c>
      <c r="D7" s="420"/>
      <c r="E7" s="420"/>
      <c r="F7" s="420"/>
      <c r="G7" s="420"/>
      <c r="H7" s="420"/>
      <c r="I7" s="420"/>
      <c r="J7" s="420"/>
      <c r="K7" s="420"/>
      <c r="L7" s="420"/>
      <c r="M7" s="420"/>
      <c r="N7" s="420"/>
      <c r="O7" s="420"/>
      <c r="P7" s="420"/>
      <c r="Q7" s="420"/>
      <c r="R7" s="420"/>
      <c r="S7" s="420"/>
      <c r="T7" s="420"/>
      <c r="U7" s="420"/>
      <c r="V7" s="420"/>
      <c r="W7" s="328"/>
    </row>
    <row r="8" spans="2:23" ht="33.6" customHeight="1" x14ac:dyDescent="0.3">
      <c r="B8" s="328"/>
      <c r="C8" s="543" t="s">
        <v>223</v>
      </c>
      <c r="D8" s="543"/>
      <c r="E8" s="543"/>
      <c r="F8" s="543"/>
      <c r="G8" s="543"/>
      <c r="H8" s="543"/>
      <c r="I8" s="543"/>
      <c r="J8" s="543"/>
      <c r="K8" s="543"/>
      <c r="L8" s="543"/>
      <c r="M8" s="543"/>
      <c r="N8" s="543"/>
      <c r="O8" s="543"/>
      <c r="P8" s="543"/>
      <c r="Q8" s="543"/>
      <c r="R8" s="543"/>
      <c r="S8" s="543"/>
      <c r="T8" s="543"/>
      <c r="U8" s="543"/>
      <c r="V8" s="543"/>
      <c r="W8" s="328"/>
    </row>
    <row r="9" spans="2:23" ht="27" customHeight="1" x14ac:dyDescent="0.3">
      <c r="B9" s="328"/>
      <c r="C9" s="11"/>
      <c r="D9" s="11"/>
      <c r="E9" s="11"/>
      <c r="F9" s="11"/>
      <c r="G9" s="11"/>
      <c r="H9" s="11"/>
      <c r="I9" s="11"/>
      <c r="J9" s="420" t="s">
        <v>207</v>
      </c>
      <c r="K9" s="420"/>
      <c r="L9" s="420"/>
      <c r="M9" s="420"/>
      <c r="N9" s="11"/>
      <c r="O9" s="11"/>
      <c r="P9" s="11"/>
      <c r="Q9" s="11"/>
      <c r="R9" s="11"/>
      <c r="S9" s="11"/>
      <c r="T9" s="11"/>
      <c r="U9" s="11"/>
      <c r="V9" s="11"/>
      <c r="W9" s="328"/>
    </row>
    <row r="10" spans="2:23" ht="22.95" customHeight="1" x14ac:dyDescent="0.3">
      <c r="B10" s="328"/>
      <c r="C10" s="12"/>
      <c r="D10" s="12"/>
      <c r="E10" s="12"/>
      <c r="F10" s="12"/>
      <c r="G10" s="12"/>
      <c r="H10" s="12"/>
      <c r="I10" s="418" t="s">
        <v>2</v>
      </c>
      <c r="J10" s="418"/>
      <c r="K10" s="418"/>
      <c r="L10" s="331">
        <f>'School Data'!B23</f>
        <v>7</v>
      </c>
      <c r="M10" s="331" t="str">
        <f>'School Data'!B24</f>
        <v>-</v>
      </c>
      <c r="N10" s="12"/>
      <c r="O10" s="12"/>
      <c r="P10" s="12"/>
      <c r="Q10" s="12"/>
      <c r="R10" s="12"/>
      <c r="S10" s="12"/>
      <c r="T10" s="12"/>
      <c r="U10" s="12"/>
      <c r="V10" s="12"/>
      <c r="W10" s="328"/>
    </row>
    <row r="11" spans="2:23" ht="6" customHeight="1" x14ac:dyDescent="0.3">
      <c r="B11" s="328"/>
      <c r="C11" s="12"/>
      <c r="D11" s="12"/>
      <c r="E11" s="12"/>
      <c r="F11" s="12"/>
      <c r="G11" s="12"/>
      <c r="H11" s="12"/>
      <c r="I11" s="329"/>
      <c r="J11" s="329"/>
      <c r="K11" s="329"/>
      <c r="L11" s="330"/>
      <c r="M11" s="330"/>
      <c r="N11" s="12"/>
      <c r="O11" s="12"/>
      <c r="P11" s="12"/>
      <c r="Q11" s="12"/>
      <c r="R11" s="12"/>
      <c r="S11" s="12"/>
      <c r="T11" s="12"/>
      <c r="U11" s="12"/>
      <c r="V11" s="12"/>
      <c r="W11" s="328"/>
    </row>
    <row r="12" spans="2:23" ht="18" x14ac:dyDescent="0.3">
      <c r="B12" s="328"/>
      <c r="C12" s="20"/>
      <c r="D12" s="21"/>
      <c r="E12" s="21"/>
      <c r="F12" s="21"/>
      <c r="G12" s="20"/>
      <c r="H12" s="330"/>
      <c r="I12" s="418" t="s">
        <v>103</v>
      </c>
      <c r="J12" s="418"/>
      <c r="K12" s="423" t="str">
        <f>'School Data'!B25</f>
        <v>2025-26</v>
      </c>
      <c r="L12" s="423"/>
      <c r="M12" s="423"/>
      <c r="N12" s="22"/>
      <c r="O12" s="329"/>
      <c r="P12" s="329"/>
      <c r="Q12" s="329"/>
      <c r="R12" s="23"/>
      <c r="S12" s="23"/>
      <c r="T12" s="23"/>
      <c r="U12" s="23"/>
      <c r="V12" s="23"/>
      <c r="W12" s="328"/>
    </row>
    <row r="13" spans="2:23" ht="9" customHeight="1" x14ac:dyDescent="0.3">
      <c r="B13" s="328"/>
      <c r="C13" s="406"/>
      <c r="D13" s="406"/>
      <c r="E13" s="406"/>
      <c r="F13" s="406"/>
      <c r="G13" s="406"/>
      <c r="H13" s="406"/>
      <c r="I13" s="406"/>
      <c r="J13" s="406"/>
      <c r="K13" s="406"/>
      <c r="L13" s="406"/>
      <c r="M13" s="406"/>
      <c r="N13" s="406"/>
      <c r="O13" s="406"/>
      <c r="P13" s="406"/>
      <c r="Q13" s="406"/>
      <c r="R13" s="406"/>
      <c r="S13" s="406"/>
      <c r="T13" s="406"/>
      <c r="U13" s="406"/>
      <c r="V13" s="406"/>
      <c r="W13" s="328"/>
    </row>
    <row r="14" spans="2:23" ht="27" customHeight="1" x14ac:dyDescent="0.3">
      <c r="B14" s="328"/>
      <c r="C14" s="409" t="s">
        <v>6</v>
      </c>
      <c r="D14" s="409"/>
      <c r="E14" s="6" t="s">
        <v>5</v>
      </c>
      <c r="F14" s="410" t="str">
        <f>'School Data'!B22</f>
        <v>ચાંગોદર પે સે શાળા</v>
      </c>
      <c r="G14" s="410"/>
      <c r="H14" s="410"/>
      <c r="I14" s="410"/>
      <c r="J14" s="410"/>
      <c r="K14" s="410"/>
      <c r="L14" s="410"/>
      <c r="M14" s="410"/>
      <c r="N14" s="410"/>
      <c r="O14" s="410"/>
      <c r="P14" s="410"/>
      <c r="Q14" s="410"/>
      <c r="R14" s="410"/>
      <c r="S14" s="410"/>
      <c r="T14" s="410"/>
      <c r="U14" s="410"/>
      <c r="V14" s="410"/>
      <c r="W14" s="328"/>
    </row>
    <row r="15" spans="2:23" ht="27" customHeight="1" x14ac:dyDescent="0.3">
      <c r="B15" s="328"/>
      <c r="C15" s="409" t="s">
        <v>7</v>
      </c>
      <c r="D15" s="409"/>
      <c r="E15" s="6" t="s">
        <v>5</v>
      </c>
      <c r="F15" s="408" t="str">
        <f>'School Data'!B26</f>
        <v>ચાંગોદર</v>
      </c>
      <c r="G15" s="408"/>
      <c r="H15" s="408"/>
      <c r="I15" s="408"/>
      <c r="J15" s="408"/>
      <c r="K15" s="408"/>
      <c r="L15" s="408"/>
      <c r="M15" s="408"/>
      <c r="N15" s="408"/>
      <c r="O15" s="408"/>
      <c r="P15" s="408"/>
      <c r="Q15" s="408"/>
      <c r="R15" s="408"/>
      <c r="S15" s="408"/>
      <c r="T15" s="408"/>
      <c r="U15" s="408"/>
      <c r="V15" s="408"/>
      <c r="W15" s="328"/>
    </row>
    <row r="16" spans="2:23" ht="27" customHeight="1" x14ac:dyDescent="0.3">
      <c r="B16" s="328"/>
      <c r="C16" s="409" t="s">
        <v>8</v>
      </c>
      <c r="D16" s="409"/>
      <c r="E16" s="6" t="s">
        <v>5</v>
      </c>
      <c r="F16" s="408" t="str">
        <f>'School Data'!B27</f>
        <v>સાણંદ</v>
      </c>
      <c r="G16" s="408"/>
      <c r="H16" s="408"/>
      <c r="I16" s="408"/>
      <c r="J16" s="408"/>
      <c r="K16" s="408"/>
      <c r="L16" s="408"/>
      <c r="M16" s="408"/>
      <c r="N16" s="408"/>
      <c r="O16" s="408"/>
      <c r="P16" s="408"/>
      <c r="Q16" s="408"/>
      <c r="R16" s="408"/>
      <c r="S16" s="408"/>
      <c r="T16" s="408"/>
      <c r="U16" s="408"/>
      <c r="V16" s="408"/>
      <c r="W16" s="328"/>
    </row>
    <row r="17" spans="2:23" ht="27" customHeight="1" x14ac:dyDescent="0.3">
      <c r="B17" s="328"/>
      <c r="C17" s="409" t="s">
        <v>9</v>
      </c>
      <c r="D17" s="409"/>
      <c r="E17" s="6" t="s">
        <v>5</v>
      </c>
      <c r="F17" s="408" t="str">
        <f>'School Data'!B28</f>
        <v>અમદાવાદ</v>
      </c>
      <c r="G17" s="408"/>
      <c r="H17" s="408"/>
      <c r="I17" s="408"/>
      <c r="J17" s="408"/>
      <c r="K17" s="408"/>
      <c r="L17" s="408"/>
      <c r="M17" s="408"/>
      <c r="N17" s="408"/>
      <c r="O17" s="408"/>
      <c r="P17" s="408"/>
      <c r="Q17" s="408"/>
      <c r="R17" s="408"/>
      <c r="S17" s="408"/>
      <c r="T17" s="408"/>
      <c r="U17" s="408"/>
      <c r="V17" s="408"/>
      <c r="W17" s="328"/>
    </row>
    <row r="18" spans="2:23" ht="27" customHeight="1" x14ac:dyDescent="0.3">
      <c r="B18" s="328"/>
      <c r="C18" s="409" t="s">
        <v>10</v>
      </c>
      <c r="D18" s="409"/>
      <c r="E18" s="6" t="s">
        <v>5</v>
      </c>
      <c r="F18" s="408" t="str">
        <f>'School Data'!B29</f>
        <v>ચાંગોદર</v>
      </c>
      <c r="G18" s="408"/>
      <c r="H18" s="408"/>
      <c r="I18" s="408"/>
      <c r="J18" s="408"/>
      <c r="K18" s="408"/>
      <c r="L18" s="408"/>
      <c r="M18" s="408"/>
      <c r="N18" s="408"/>
      <c r="O18" s="408"/>
      <c r="P18" s="408"/>
      <c r="Q18" s="408"/>
      <c r="R18" s="408"/>
      <c r="S18" s="408"/>
      <c r="T18" s="408"/>
      <c r="U18" s="408"/>
      <c r="V18" s="408"/>
      <c r="W18" s="328"/>
    </row>
    <row r="19" spans="2:23" ht="27" customHeight="1" x14ac:dyDescent="0.3">
      <c r="B19" s="328"/>
      <c r="C19" s="409" t="s">
        <v>164</v>
      </c>
      <c r="D19" s="409"/>
      <c r="E19" s="6" t="s">
        <v>5</v>
      </c>
      <c r="F19" s="424" t="str">
        <f>'School Data'!B30</f>
        <v>-</v>
      </c>
      <c r="G19" s="408"/>
      <c r="H19" s="408"/>
      <c r="I19" s="408"/>
      <c r="J19" s="408"/>
      <c r="K19" s="408"/>
      <c r="L19" s="408"/>
      <c r="M19" s="408"/>
      <c r="N19" s="408"/>
      <c r="O19" s="408"/>
      <c r="P19" s="408"/>
      <c r="Q19" s="408"/>
      <c r="R19" s="408"/>
      <c r="S19" s="408"/>
      <c r="T19" s="408"/>
      <c r="U19" s="408"/>
      <c r="V19" s="408"/>
      <c r="W19" s="328"/>
    </row>
    <row r="20" spans="2:23" ht="27" customHeight="1" x14ac:dyDescent="0.3">
      <c r="B20" s="328"/>
      <c r="C20" s="409" t="s">
        <v>115</v>
      </c>
      <c r="D20" s="409"/>
      <c r="E20" s="6" t="s">
        <v>5</v>
      </c>
      <c r="F20" s="408" t="str">
        <f>'School Data'!B31</f>
        <v>હિતેશભાઇ પી આહજોલિયા</v>
      </c>
      <c r="G20" s="408"/>
      <c r="H20" s="408"/>
      <c r="I20" s="408"/>
      <c r="J20" s="408"/>
      <c r="K20" s="408"/>
      <c r="L20" s="408"/>
      <c r="M20" s="408"/>
      <c r="N20" s="408"/>
      <c r="O20" s="408"/>
      <c r="P20" s="408"/>
      <c r="Q20" s="408"/>
      <c r="R20" s="408"/>
      <c r="S20" s="408"/>
      <c r="T20" s="408"/>
      <c r="U20" s="408"/>
      <c r="V20" s="408"/>
      <c r="W20" s="328"/>
    </row>
    <row r="21" spans="2:23" ht="27" customHeight="1" x14ac:dyDescent="0.3">
      <c r="B21" s="328"/>
      <c r="C21" s="409" t="s">
        <v>95</v>
      </c>
      <c r="D21" s="409"/>
      <c r="E21" s="6" t="s">
        <v>5</v>
      </c>
      <c r="F21" s="408" t="str">
        <f>'School Data'!B32</f>
        <v>ચાંગોદર</v>
      </c>
      <c r="G21" s="408"/>
      <c r="H21" s="408"/>
      <c r="I21" s="408"/>
      <c r="J21" s="408"/>
      <c r="K21" s="408"/>
      <c r="L21" s="408"/>
      <c r="M21" s="408"/>
      <c r="N21" s="408"/>
      <c r="O21" s="408"/>
      <c r="P21" s="408"/>
      <c r="Q21" s="408"/>
      <c r="R21" s="408"/>
      <c r="S21" s="408"/>
      <c r="T21" s="408"/>
      <c r="U21" s="408"/>
      <c r="V21" s="408"/>
      <c r="W21" s="328"/>
    </row>
    <row r="22" spans="2:23" ht="9" customHeight="1" x14ac:dyDescent="0.3">
      <c r="B22" s="328"/>
      <c r="C22" s="328"/>
      <c r="D22" s="328"/>
      <c r="E22" s="328"/>
      <c r="F22" s="328"/>
      <c r="G22" s="328"/>
      <c r="H22" s="328"/>
      <c r="I22" s="328"/>
      <c r="J22" s="328"/>
      <c r="K22" s="328"/>
      <c r="L22" s="328"/>
      <c r="M22" s="328"/>
      <c r="N22" s="328"/>
      <c r="O22" s="328"/>
      <c r="P22" s="328"/>
      <c r="Q22" s="328"/>
      <c r="R22" s="328"/>
      <c r="S22" s="328"/>
      <c r="T22" s="328"/>
      <c r="U22" s="328"/>
      <c r="V22" s="328"/>
      <c r="W22" s="328"/>
    </row>
    <row r="23" spans="2:23" ht="18.75" customHeight="1" x14ac:dyDescent="0.3">
      <c r="B23" s="328"/>
      <c r="C23" s="411" t="s">
        <v>20</v>
      </c>
      <c r="D23" s="428" t="s">
        <v>224</v>
      </c>
      <c r="E23" s="429"/>
      <c r="F23" s="430"/>
      <c r="G23" s="425" t="s">
        <v>225</v>
      </c>
      <c r="H23" s="426"/>
      <c r="I23" s="426"/>
      <c r="J23" s="426"/>
      <c r="K23" s="426"/>
      <c r="L23" s="426"/>
      <c r="M23" s="426"/>
      <c r="N23" s="426"/>
      <c r="O23" s="426"/>
      <c r="P23" s="426"/>
      <c r="Q23" s="426"/>
      <c r="R23" s="426"/>
      <c r="S23" s="426"/>
      <c r="T23" s="426"/>
      <c r="U23" s="427"/>
      <c r="V23" s="411" t="s">
        <v>226</v>
      </c>
      <c r="W23" s="328"/>
    </row>
    <row r="24" spans="2:23" ht="18.75" customHeight="1" x14ac:dyDescent="0.3">
      <c r="B24" s="328"/>
      <c r="C24" s="412"/>
      <c r="D24" s="414" t="s">
        <v>16</v>
      </c>
      <c r="E24" s="415"/>
      <c r="F24" s="416"/>
      <c r="G24" s="425" t="s">
        <v>11</v>
      </c>
      <c r="H24" s="426"/>
      <c r="I24" s="427"/>
      <c r="J24" s="425" t="s">
        <v>12</v>
      </c>
      <c r="K24" s="426"/>
      <c r="L24" s="427"/>
      <c r="M24" s="425" t="s">
        <v>13</v>
      </c>
      <c r="N24" s="426"/>
      <c r="O24" s="427"/>
      <c r="P24" s="425" t="s">
        <v>14</v>
      </c>
      <c r="Q24" s="426"/>
      <c r="R24" s="427"/>
      <c r="S24" s="425" t="s">
        <v>15</v>
      </c>
      <c r="T24" s="426"/>
      <c r="U24" s="427"/>
      <c r="V24" s="412"/>
      <c r="W24" s="328"/>
    </row>
    <row r="25" spans="2:23" ht="31.8" x14ac:dyDescent="0.3">
      <c r="B25" s="328"/>
      <c r="C25" s="413"/>
      <c r="D25" s="24" t="s">
        <v>17</v>
      </c>
      <c r="E25" s="24" t="s">
        <v>18</v>
      </c>
      <c r="F25" s="24" t="s">
        <v>19</v>
      </c>
      <c r="G25" s="24" t="s">
        <v>17</v>
      </c>
      <c r="H25" s="24" t="s">
        <v>18</v>
      </c>
      <c r="I25" s="24" t="s">
        <v>19</v>
      </c>
      <c r="J25" s="24" t="s">
        <v>17</v>
      </c>
      <c r="K25" s="24" t="s">
        <v>18</v>
      </c>
      <c r="L25" s="24" t="s">
        <v>19</v>
      </c>
      <c r="M25" s="24" t="s">
        <v>17</v>
      </c>
      <c r="N25" s="24" t="s">
        <v>18</v>
      </c>
      <c r="O25" s="24" t="s">
        <v>19</v>
      </c>
      <c r="P25" s="24" t="s">
        <v>17</v>
      </c>
      <c r="Q25" s="24" t="s">
        <v>18</v>
      </c>
      <c r="R25" s="24" t="s">
        <v>19</v>
      </c>
      <c r="S25" s="24" t="s">
        <v>17</v>
      </c>
      <c r="T25" s="24" t="s">
        <v>18</v>
      </c>
      <c r="U25" s="24" t="s">
        <v>19</v>
      </c>
      <c r="V25" s="413"/>
      <c r="W25" s="328"/>
    </row>
    <row r="26" spans="2:23" ht="30" customHeight="1" x14ac:dyDescent="0.3">
      <c r="B26" s="328"/>
      <c r="C26" s="7" t="s">
        <v>163</v>
      </c>
      <c r="D26" s="161">
        <f>G26+J26+M26+P26+S26</f>
        <v>0</v>
      </c>
      <c r="E26" s="161">
        <f t="shared" ref="D26:E29" si="0">H26+K26+N26+Q26+T26</f>
        <v>0</v>
      </c>
      <c r="F26" s="161">
        <f>SUM(D26:E26)</f>
        <v>0</v>
      </c>
      <c r="G26" s="332">
        <f>COUNTIFS('Sem 1 Patrak C'!$E$9:$E$73,"=M",'Sem 1 Patrak C'!$F$9:$F$73,"=SC",'Sem 1 Patrak C'!$AU$9:$AU$73,"=A")</f>
        <v>0</v>
      </c>
      <c r="H26" s="332">
        <f>COUNTIFS('Sem 1 Patrak C'!$E$9:$E$73,"=F",'Sem 1 Patrak C'!$F$9:$F$73,"=SC",'Sem 1 Patrak C'!$AU$9:$AU$73,"=A")</f>
        <v>0</v>
      </c>
      <c r="I26" s="161">
        <f>SUM(G26:H26)</f>
        <v>0</v>
      </c>
      <c r="J26" s="332">
        <f>COUNTIFS('Sem 1 Patrak C'!$E$9:$E$73,"=M",'Sem 1 Patrak C'!$F$9:$F$73,"=SC",'Sem 1 Patrak C'!$AU$9:$AU$73,"=B")</f>
        <v>0</v>
      </c>
      <c r="K26" s="332">
        <f>COUNTIFS('Sem 1 Patrak C'!$E$9:$E$73,"=F",'Sem 1 Patrak C'!$F$9:$F$73,"=SC",'Sem 1 Patrak C'!$AU$9:$AU$73,"=B")</f>
        <v>0</v>
      </c>
      <c r="L26" s="161">
        <f>SUM(J26:K26)</f>
        <v>0</v>
      </c>
      <c r="M26" s="332">
        <f>COUNTIFS('Sem 1 Patrak C'!$E$9:$E$73,"=M",'Sem 1 Patrak C'!$F$9:$F$73,"=SC",'Sem 1 Patrak C'!$AU$9:$AU$73,"=C")</f>
        <v>0</v>
      </c>
      <c r="N26" s="332">
        <f>COUNTIFS('Sem 1 Patrak C'!$E$9:$E$73,"=F",'Sem 1 Patrak C'!$F$9:$F$73,"=SC",'Sem 1 Patrak C'!$AU$9:$AU$73,"=C")</f>
        <v>0</v>
      </c>
      <c r="O26" s="161">
        <f>SUM(M26:N26)</f>
        <v>0</v>
      </c>
      <c r="P26" s="332">
        <f>COUNTIFS('Sem 1 Patrak C'!$E$9:$E$73,"=M",'Sem 1 Patrak C'!$F$9:$F$73,"=SC",'Sem 1 Patrak C'!$AU$9:$AU$73,"=D")</f>
        <v>0</v>
      </c>
      <c r="Q26" s="332">
        <f>COUNTIFS('Sem 1 Patrak C'!$E$9:$E$73,"=F",'Sem 1 Patrak C'!$F$9:$F$73,"=SC",'Sem 1 Patrak C'!$AU$9:$AU$73,"=D")</f>
        <v>0</v>
      </c>
      <c r="R26" s="161">
        <f>SUM(P26:Q26)</f>
        <v>0</v>
      </c>
      <c r="S26" s="332">
        <f>COUNTIFS('Sem 1 Patrak C'!$E$9:$E$73,"=M",'Sem 1 Patrak C'!$F$9:$F$73,"=SC",'Sem 1 Patrak C'!$AU$9:$AU$73,"=E")</f>
        <v>0</v>
      </c>
      <c r="T26" s="332">
        <f>COUNTIFS('Sem 1 Patrak C'!$E$9:$E$73,"=F",'Sem 1 Patrak C'!$F$9:$F$73,"=SC",'Sem 1 Patrak C'!$AU$9:$AU$73,"=E")</f>
        <v>0</v>
      </c>
      <c r="U26" s="161">
        <f>SUM(S26:T26)</f>
        <v>0</v>
      </c>
      <c r="V26" s="7"/>
      <c r="W26" s="328"/>
    </row>
    <row r="27" spans="2:23" ht="30" customHeight="1" x14ac:dyDescent="0.3">
      <c r="B27" s="328"/>
      <c r="C27" s="7" t="s">
        <v>162</v>
      </c>
      <c r="D27" s="161">
        <f>G27+J27+M27+P27+S27</f>
        <v>0</v>
      </c>
      <c r="E27" s="161">
        <f t="shared" si="0"/>
        <v>0</v>
      </c>
      <c r="F27" s="161">
        <f>SUM(D27:E27)</f>
        <v>0</v>
      </c>
      <c r="G27" s="332">
        <f>COUNTIFS('Sem 1 Patrak C'!$E$9:$E$73,"=M",'Sem 1 Patrak C'!$F$9:$F$73,"=ST",'Sem 1 Patrak C'!$AU$9:$AU$73,"=A")</f>
        <v>0</v>
      </c>
      <c r="H27" s="332">
        <f>COUNTIFS('Sem 1 Patrak C'!$E$9:$E$73,"=F",'Sem 1 Patrak C'!$F$9:$F$73,"=ST",'Sem 1 Patrak C'!$AU$9:$AU$73,"=A")</f>
        <v>0</v>
      </c>
      <c r="I27" s="161">
        <f>SUM(G27:H27)</f>
        <v>0</v>
      </c>
      <c r="J27" s="332">
        <f>COUNTIFS('Sem 1 Patrak C'!$E$9:$E$73,"=M",'Sem 1 Patrak C'!$F$9:$F$73,"=ST",'Sem 1 Patrak C'!$AU$9:$AU$73,"=B")</f>
        <v>0</v>
      </c>
      <c r="K27" s="332">
        <f>COUNTIFS('Sem 1 Patrak C'!$E$9:$E$73,"=F",'Sem 1 Patrak C'!$F$9:$F$73,"=ST",'Sem 1 Patrak C'!$AU$9:$AU$73,"=B")</f>
        <v>0</v>
      </c>
      <c r="L27" s="161">
        <f>SUM(J27:K27)</f>
        <v>0</v>
      </c>
      <c r="M27" s="332">
        <f>COUNTIFS('Sem 1 Patrak C'!$E$9:$E$73,"=M",'Sem 1 Patrak C'!$F$9:$F$73,"=ST",'Sem 1 Patrak C'!$AU$9:$AU$73,"=C")</f>
        <v>0</v>
      </c>
      <c r="N27" s="332">
        <f>COUNTIFS('Sem 1 Patrak C'!$E$9:$E$73,"=F",'Sem 1 Patrak C'!$F$9:$F$73,"=ST",'Sem 1 Patrak C'!$AU$9:$AU$73,"=C")</f>
        <v>0</v>
      </c>
      <c r="O27" s="161">
        <f>SUM(M27:N27)</f>
        <v>0</v>
      </c>
      <c r="P27" s="332">
        <f>COUNTIFS('Sem 1 Patrak C'!$E$9:$E$73,"=M",'Sem 1 Patrak C'!$F$9:$F$73,"=ST",'Sem 1 Patrak C'!$AU$9:$AU$73,"=D")</f>
        <v>0</v>
      </c>
      <c r="Q27" s="332">
        <f>COUNTIFS('Sem 1 Patrak C'!$E$9:$E$73,"=F",'Sem 1 Patrak C'!$F$9:$F$73,"=ST",'Sem 1 Patrak C'!$AU$9:$AU$73,"=D")</f>
        <v>0</v>
      </c>
      <c r="R27" s="161">
        <f>SUM(P27:Q27)</f>
        <v>0</v>
      </c>
      <c r="S27" s="332">
        <f>COUNTIFS('Sem 1 Patrak C'!$E$9:$E$73,"=M",'Sem 1 Patrak C'!$F$9:$F$73,"=ST",'Sem 1 Patrak C'!$AU$9:$AU$73,"=E")</f>
        <v>0</v>
      </c>
      <c r="T27" s="332">
        <f>COUNTIFS('Sem 1 Patrak C'!$E$9:$E$73,"=F",'Sem 1 Patrak C'!$F$9:$F$73,"=ST",'Sem 1 Patrak C'!$AU$9:$AU$73,"=E")</f>
        <v>0</v>
      </c>
      <c r="U27" s="161">
        <f>SUM(S27:T27)</f>
        <v>0</v>
      </c>
      <c r="V27" s="7"/>
      <c r="W27" s="328"/>
    </row>
    <row r="28" spans="2:23" ht="30" customHeight="1" x14ac:dyDescent="0.3">
      <c r="B28" s="328"/>
      <c r="C28" s="7" t="s">
        <v>227</v>
      </c>
      <c r="D28" s="161">
        <f t="shared" si="0"/>
        <v>1</v>
      </c>
      <c r="E28" s="161">
        <f t="shared" si="0"/>
        <v>0</v>
      </c>
      <c r="F28" s="161">
        <f>SUM(D28:E28)</f>
        <v>1</v>
      </c>
      <c r="G28" s="332">
        <f>COUNTIFS('Sem 1 Patrak C'!$E$9:$E$73,"=M",'Sem 1 Patrak C'!$F$9:$F$73,"=OBC",'Sem 1 Patrak C'!$AU$9:$AU$73,"=A")</f>
        <v>0</v>
      </c>
      <c r="H28" s="332">
        <f>COUNTIFS('Sem 1 Patrak C'!$E$9:$E$73,"=F",'Sem 1 Patrak C'!$F$9:$F$73,"=OBC",'Sem 1 Patrak C'!$AU$9:$AU$73,"=A")</f>
        <v>0</v>
      </c>
      <c r="I28" s="161">
        <f>SUM(G28:H28)</f>
        <v>0</v>
      </c>
      <c r="J28" s="332">
        <f>COUNTIFS('Sem 1 Patrak C'!$E$9:$E$73,"=M",'Sem 1 Patrak C'!$F$9:$F$73,"=OBC",'Sem 1 Patrak C'!$AU$9:$AU$73,"=B")</f>
        <v>1</v>
      </c>
      <c r="K28" s="332">
        <f>COUNTIFS('Sem 1 Patrak C'!$E$9:$E$73,"=F",'Sem 1 Patrak C'!$F$9:$F$73,"=OBC",'Sem 1 Patrak C'!$AU$9:$AU$73,"=B")</f>
        <v>0</v>
      </c>
      <c r="L28" s="161">
        <f>SUM(J28:K28)</f>
        <v>1</v>
      </c>
      <c r="M28" s="332">
        <f>COUNTIFS('Sem 1 Patrak C'!$E$9:$E$73,"=M",'Sem 1 Patrak C'!$F$9:$F$73,"=OBC",'Sem 1 Patrak C'!$AU$9:$AU$73,"=C")</f>
        <v>0</v>
      </c>
      <c r="N28" s="332">
        <f>COUNTIFS('Sem 1 Patrak C'!$E$9:$E$73,"=F",'Sem 1 Patrak C'!$F$9:$F$73,"=OBC",'Sem 1 Patrak C'!$AU$9:$AU$73,"=C")</f>
        <v>0</v>
      </c>
      <c r="O28" s="161">
        <f>SUM(M28:N28)</f>
        <v>0</v>
      </c>
      <c r="P28" s="332">
        <f>COUNTIFS('Sem 1 Patrak C'!$E$9:$E$73,"=M",'Sem 1 Patrak C'!$F$9:$F$73,"=OBC",'Sem 1 Patrak C'!$AU$9:$AU$73,"=D")</f>
        <v>0</v>
      </c>
      <c r="Q28" s="332">
        <f>COUNTIFS('Sem 1 Patrak C'!$E$9:$E$73,"=F",'Sem 1 Patrak C'!$F$9:$F$73,"=OBC",'Sem 1 Patrak C'!$AU$9:$AU$73,"=D")</f>
        <v>0</v>
      </c>
      <c r="R28" s="161">
        <f>SUM(P28:Q28)</f>
        <v>0</v>
      </c>
      <c r="S28" s="332">
        <f>COUNTIFS('Sem 1 Patrak C'!$E$9:$E$73,"=M",'Sem 1 Patrak C'!$F$9:$F$73,"=OBC",'Sem 1 Patrak C'!$AU$9:$AU$73,"=E")</f>
        <v>0</v>
      </c>
      <c r="T28" s="332">
        <f>COUNTIFS('Sem 1 Patrak C'!$E$9:$E$73,"=F",'Sem 1 Patrak C'!$F$9:$F$73,"=OBC",'Sem 1 Patrak C'!$AU$9:$AU$73,"=E")</f>
        <v>0</v>
      </c>
      <c r="U28" s="161">
        <f>SUM(S28:T28)</f>
        <v>0</v>
      </c>
      <c r="V28" s="7"/>
      <c r="W28" s="328"/>
    </row>
    <row r="29" spans="2:23" ht="30" customHeight="1" x14ac:dyDescent="0.3">
      <c r="B29" s="328"/>
      <c r="C29" s="7" t="s">
        <v>21</v>
      </c>
      <c r="D29" s="161">
        <f t="shared" si="0"/>
        <v>1</v>
      </c>
      <c r="E29" s="161">
        <f t="shared" si="0"/>
        <v>0</v>
      </c>
      <c r="F29" s="161">
        <f>SUM(D29:E29)</f>
        <v>1</v>
      </c>
      <c r="G29" s="332">
        <f>COUNTIFS('Sem 1 Patrak C'!$E$9:$E$73,"=M",'Sem 1 Patrak C'!$F$9:$F$73,"=OTHER",'Sem 1 Patrak C'!$AU$9:$AU$73,"=A")</f>
        <v>0</v>
      </c>
      <c r="H29" s="332">
        <f>COUNTIFS('Sem 1 Patrak C'!$E$9:$E$73,"=F",'Sem 1 Patrak C'!$F$9:$F$73,"=OTHER",'Sem 1 Patrak C'!$AU$9:$AU$73,"=A")</f>
        <v>0</v>
      </c>
      <c r="I29" s="161">
        <f>SUM(G29:H29)</f>
        <v>0</v>
      </c>
      <c r="J29" s="332">
        <f>COUNTIFS('Sem 1 Patrak C'!$E$9:$E$73,"=M",'Sem 1 Patrak C'!$F$9:$F$73,"=OTHER",'Sem 1 Patrak C'!$AU$9:$AU$73,"=B")</f>
        <v>0</v>
      </c>
      <c r="K29" s="332">
        <f>COUNTIFS('Sem 1 Patrak C'!$E$9:$E$73,"=F",'Sem 1 Patrak C'!$F$9:$F$73,"=OTHER",'Sem 1 Patrak C'!$AU$9:$AU$73,"=B")</f>
        <v>0</v>
      </c>
      <c r="L29" s="161">
        <f>SUM(J29:K29)</f>
        <v>0</v>
      </c>
      <c r="M29" s="332">
        <f>COUNTIFS('Sem 1 Patrak C'!$E$9:$E$73,"=M",'Sem 1 Patrak C'!$F$9:$F$73,"=OTHER",'Sem 1 Patrak C'!$AU$9:$AU$73,"=C")</f>
        <v>0</v>
      </c>
      <c r="N29" s="332">
        <f>COUNTIFS('Sem 1 Patrak C'!$E$9:$E$73,"=F",'Sem 1 Patrak C'!$F$9:$F$73,"=OTHER",'Sem 1 Patrak C'!$AU$9:$AU$73,"=C")</f>
        <v>0</v>
      </c>
      <c r="O29" s="161">
        <f>SUM(M29:N29)</f>
        <v>0</v>
      </c>
      <c r="P29" s="332">
        <f>COUNTIFS('Sem 1 Patrak C'!$E$9:$E$73,"=M",'Sem 1 Patrak C'!$F$9:$F$73,"=OTHER",'Sem 1 Patrak C'!$AU$9:$AU$73,"=D")</f>
        <v>1</v>
      </c>
      <c r="Q29" s="332">
        <f>COUNTIFS('Sem 1 Patrak C'!$E$9:$E$73,"=F",'Sem 1 Patrak C'!$F$9:$F$73,"=OTHER",'Sem 1 Patrak C'!$AU$9:$AU$73,"=D")</f>
        <v>0</v>
      </c>
      <c r="R29" s="161">
        <f>SUM(P29:Q29)</f>
        <v>1</v>
      </c>
      <c r="S29" s="332">
        <f>COUNTIFS('Sem 1 Patrak C'!$E$9:$E$73,"=M",'Sem 1 Patrak C'!$F$9:$F$73,"=OTHER",'Sem 1 Patrak C'!$AU$9:$AU$73,"=E")</f>
        <v>0</v>
      </c>
      <c r="T29" s="332">
        <f>COUNTIFS('Sem 1 Patrak C'!$E$9:$E$73,"=F",'Sem 1 Patrak C'!$F$9:$F$73,"=OTHER",'Sem 1 Patrak C'!$AU$9:$AU$73,"=E")</f>
        <v>0</v>
      </c>
      <c r="U29" s="161">
        <f>SUM(S29:T29)</f>
        <v>0</v>
      </c>
      <c r="V29" s="7"/>
      <c r="W29" s="328"/>
    </row>
    <row r="30" spans="2:23" ht="31.95" customHeight="1" x14ac:dyDescent="0.3">
      <c r="B30" s="328"/>
      <c r="C30" s="7" t="s">
        <v>19</v>
      </c>
      <c r="D30" s="161">
        <f>SUM(D26:D29)</f>
        <v>2</v>
      </c>
      <c r="E30" s="161">
        <f t="shared" ref="E30:U30" si="1">SUM(E26:E29)</f>
        <v>0</v>
      </c>
      <c r="F30" s="161">
        <f t="shared" si="1"/>
        <v>2</v>
      </c>
      <c r="G30" s="161">
        <f t="shared" si="1"/>
        <v>0</v>
      </c>
      <c r="H30" s="161">
        <f t="shared" si="1"/>
        <v>0</v>
      </c>
      <c r="I30" s="161">
        <f t="shared" si="1"/>
        <v>0</v>
      </c>
      <c r="J30" s="161">
        <f t="shared" si="1"/>
        <v>1</v>
      </c>
      <c r="K30" s="161">
        <f t="shared" si="1"/>
        <v>0</v>
      </c>
      <c r="L30" s="161">
        <f t="shared" si="1"/>
        <v>1</v>
      </c>
      <c r="M30" s="161">
        <f t="shared" si="1"/>
        <v>0</v>
      </c>
      <c r="N30" s="161">
        <f t="shared" si="1"/>
        <v>0</v>
      </c>
      <c r="O30" s="161">
        <f t="shared" si="1"/>
        <v>0</v>
      </c>
      <c r="P30" s="161">
        <f t="shared" si="1"/>
        <v>1</v>
      </c>
      <c r="Q30" s="161">
        <f t="shared" si="1"/>
        <v>0</v>
      </c>
      <c r="R30" s="161">
        <f t="shared" si="1"/>
        <v>1</v>
      </c>
      <c r="S30" s="161">
        <f t="shared" si="1"/>
        <v>0</v>
      </c>
      <c r="T30" s="161">
        <f t="shared" si="1"/>
        <v>0</v>
      </c>
      <c r="U30" s="161">
        <f t="shared" si="1"/>
        <v>0</v>
      </c>
      <c r="V30" s="7"/>
      <c r="W30" s="328"/>
    </row>
    <row r="31" spans="2:23" ht="24.6" customHeight="1" x14ac:dyDescent="0.3">
      <c r="B31" s="328"/>
      <c r="C31" s="328"/>
      <c r="D31" s="328"/>
      <c r="E31" s="328"/>
      <c r="F31" s="328"/>
      <c r="G31" s="328"/>
      <c r="H31" s="328"/>
      <c r="I31" s="328"/>
      <c r="J31" s="328"/>
      <c r="K31" s="328"/>
      <c r="L31" s="328"/>
      <c r="M31" s="328"/>
      <c r="N31" s="328"/>
      <c r="O31" s="328"/>
      <c r="P31" s="328"/>
      <c r="Q31" s="328"/>
      <c r="R31" s="328"/>
      <c r="S31" s="328"/>
      <c r="T31" s="328"/>
      <c r="U31" s="328"/>
      <c r="V31" s="328"/>
      <c r="W31" s="328"/>
    </row>
    <row r="32" spans="2:23" ht="19.2" customHeight="1" x14ac:dyDescent="0.3">
      <c r="B32" s="328"/>
      <c r="C32" s="406" t="s">
        <v>97</v>
      </c>
      <c r="D32" s="406"/>
      <c r="E32" s="406"/>
      <c r="F32" s="406"/>
      <c r="G32" s="406"/>
      <c r="H32" s="328"/>
      <c r="I32" s="328"/>
      <c r="J32" s="328"/>
      <c r="K32" s="328"/>
      <c r="L32" s="328"/>
      <c r="M32" s="328"/>
      <c r="N32" s="328"/>
      <c r="O32" s="328"/>
      <c r="P32" s="328"/>
      <c r="Q32" s="406" t="s">
        <v>96</v>
      </c>
      <c r="R32" s="406"/>
      <c r="S32" s="406"/>
      <c r="T32" s="406"/>
      <c r="U32" s="406"/>
      <c r="V32" s="406"/>
      <c r="W32" s="328"/>
    </row>
    <row r="33" spans="2:23" ht="2.4" customHeight="1" x14ac:dyDescent="0.3">
      <c r="B33" s="328"/>
      <c r="C33" s="328"/>
      <c r="D33" s="328"/>
      <c r="E33" s="328"/>
      <c r="F33" s="328"/>
      <c r="G33" s="328"/>
      <c r="H33" s="328"/>
      <c r="I33" s="328"/>
      <c r="J33" s="328"/>
      <c r="K33" s="328"/>
      <c r="L33" s="328"/>
      <c r="M33" s="328"/>
      <c r="N33" s="328"/>
      <c r="O33" s="328"/>
      <c r="P33" s="328"/>
      <c r="Q33" s="328"/>
      <c r="R33" s="328"/>
      <c r="S33" s="328"/>
      <c r="T33" s="328"/>
      <c r="U33" s="328"/>
      <c r="V33" s="328"/>
      <c r="W33" s="328"/>
    </row>
    <row r="34" spans="2:23" ht="18" customHeight="1" x14ac:dyDescent="0.3">
      <c r="B34" s="328"/>
      <c r="C34" s="328"/>
      <c r="D34" s="328"/>
      <c r="E34" s="109"/>
      <c r="F34" s="328"/>
      <c r="G34" s="328"/>
      <c r="H34" s="328"/>
      <c r="I34" s="328"/>
      <c r="J34" s="328"/>
      <c r="K34" s="328"/>
      <c r="L34" s="328"/>
      <c r="M34" s="328"/>
      <c r="N34" s="328"/>
      <c r="O34" s="328"/>
      <c r="P34" s="328"/>
      <c r="Q34" s="328"/>
      <c r="R34" s="328"/>
      <c r="S34" s="328"/>
      <c r="T34" s="328"/>
      <c r="U34" s="328"/>
      <c r="V34" s="328"/>
      <c r="W34" s="328"/>
    </row>
    <row r="35" spans="2:23" ht="20.399999999999999" customHeight="1" x14ac:dyDescent="0.3">
      <c r="B35" s="421" t="s">
        <v>155</v>
      </c>
      <c r="C35" s="422"/>
      <c r="D35" s="422"/>
      <c r="E35" s="422"/>
      <c r="F35" s="422"/>
      <c r="G35" s="422"/>
      <c r="H35" s="422"/>
      <c r="I35" s="422"/>
      <c r="J35" s="328"/>
      <c r="K35" s="328"/>
      <c r="L35" s="328"/>
      <c r="M35" s="328"/>
      <c r="N35" s="328"/>
      <c r="O35" s="328"/>
      <c r="P35" s="405" t="s">
        <v>172</v>
      </c>
      <c r="Q35" s="405"/>
      <c r="R35" s="405"/>
      <c r="S35" s="405"/>
      <c r="T35" s="405"/>
      <c r="U35" s="405"/>
      <c r="V35" s="405"/>
      <c r="W35" s="405"/>
    </row>
    <row r="36" spans="2:23" ht="9" customHeight="1" x14ac:dyDescent="0.3">
      <c r="B36" s="328"/>
      <c r="C36" s="328"/>
      <c r="D36" s="328"/>
      <c r="E36" s="328"/>
      <c r="F36" s="328"/>
      <c r="G36" s="328"/>
      <c r="H36" s="328"/>
      <c r="I36" s="328"/>
      <c r="J36" s="328"/>
      <c r="K36" s="328"/>
      <c r="L36" s="328"/>
      <c r="M36" s="328"/>
      <c r="N36" s="328"/>
      <c r="O36" s="328"/>
      <c r="P36" s="328"/>
      <c r="Q36" s="328"/>
      <c r="R36" s="328"/>
      <c r="S36" s="328"/>
      <c r="T36" s="328"/>
      <c r="U36" s="328"/>
      <c r="V36" s="328"/>
      <c r="W36" s="328"/>
    </row>
    <row r="37" spans="2:23" hidden="1" x14ac:dyDescent="0.3">
      <c r="B37" s="328"/>
      <c r="C37" s="328"/>
      <c r="D37" s="328"/>
      <c r="E37" s="328"/>
      <c r="F37" s="328"/>
      <c r="G37" s="328"/>
      <c r="H37" s="328"/>
      <c r="I37" s="328"/>
      <c r="J37" s="328"/>
      <c r="K37" s="328"/>
      <c r="L37" s="328"/>
      <c r="M37" s="328"/>
      <c r="N37" s="328"/>
      <c r="O37" s="328"/>
      <c r="P37" s="328"/>
      <c r="Q37" s="328"/>
      <c r="R37" s="328"/>
      <c r="S37" s="328"/>
      <c r="T37" s="328"/>
      <c r="U37" s="328"/>
      <c r="V37" s="328"/>
      <c r="W37" s="328"/>
    </row>
    <row r="38" spans="2:23" hidden="1" x14ac:dyDescent="0.3">
      <c r="B38" s="328"/>
      <c r="C38" s="328"/>
      <c r="D38" s="328"/>
      <c r="E38" s="328"/>
      <c r="F38" s="328"/>
      <c r="G38" s="328"/>
      <c r="H38" s="328"/>
      <c r="I38" s="328"/>
      <c r="J38" s="328"/>
      <c r="K38" s="328"/>
      <c r="L38" s="328"/>
      <c r="M38" s="328"/>
      <c r="N38" s="328"/>
      <c r="O38" s="328"/>
      <c r="P38" s="328"/>
      <c r="Q38" s="328"/>
      <c r="R38" s="328"/>
      <c r="S38" s="328"/>
      <c r="T38" s="328"/>
      <c r="U38" s="328"/>
      <c r="V38" s="328"/>
      <c r="W38" s="328"/>
    </row>
    <row r="39" spans="2:23" hidden="1" x14ac:dyDescent="0.3">
      <c r="B39" s="328"/>
      <c r="C39" s="328"/>
      <c r="D39" s="328"/>
      <c r="E39" s="328"/>
      <c r="F39" s="328"/>
      <c r="G39" s="328"/>
      <c r="H39" s="328"/>
      <c r="I39" s="328"/>
      <c r="J39" s="328"/>
      <c r="K39" s="328"/>
      <c r="L39" s="328"/>
      <c r="M39" s="328"/>
      <c r="N39" s="328"/>
      <c r="O39" s="328"/>
      <c r="P39" s="328"/>
      <c r="Q39" s="328"/>
      <c r="R39" s="328"/>
      <c r="S39" s="328"/>
      <c r="T39" s="328"/>
      <c r="U39" s="328"/>
      <c r="V39" s="328"/>
      <c r="W39" s="328"/>
    </row>
    <row r="40" spans="2:23" hidden="1" x14ac:dyDescent="0.3">
      <c r="B40" s="328"/>
      <c r="C40" s="328"/>
      <c r="D40" s="328"/>
      <c r="E40" s="328"/>
      <c r="F40" s="328"/>
      <c r="G40" s="328"/>
      <c r="H40" s="328"/>
      <c r="I40" s="328"/>
      <c r="J40" s="328"/>
      <c r="K40" s="328"/>
      <c r="L40" s="328"/>
      <c r="M40" s="328"/>
      <c r="N40" s="328"/>
      <c r="O40" s="328"/>
      <c r="P40" s="328"/>
      <c r="Q40" s="328"/>
      <c r="R40" s="328"/>
      <c r="S40" s="328"/>
      <c r="T40" s="328"/>
      <c r="U40" s="328"/>
      <c r="V40" s="328"/>
      <c r="W40" s="328"/>
    </row>
    <row r="41" spans="2:23" hidden="1" x14ac:dyDescent="0.3">
      <c r="B41" s="328"/>
      <c r="C41" s="328"/>
      <c r="D41" s="328"/>
      <c r="E41" s="328"/>
      <c r="F41" s="328"/>
      <c r="G41" s="328"/>
      <c r="H41" s="328"/>
      <c r="I41" s="328"/>
      <c r="J41" s="328"/>
      <c r="K41" s="328"/>
      <c r="L41" s="328"/>
      <c r="M41" s="328"/>
      <c r="N41" s="328"/>
      <c r="O41" s="328"/>
      <c r="P41" s="328"/>
      <c r="Q41" s="328"/>
      <c r="R41" s="328"/>
      <c r="S41" s="328"/>
      <c r="T41" s="328"/>
      <c r="U41" s="328"/>
      <c r="V41" s="328"/>
      <c r="W41" s="328"/>
    </row>
    <row r="42" spans="2:23" hidden="1" x14ac:dyDescent="0.3">
      <c r="B42" s="328"/>
      <c r="C42" s="328"/>
      <c r="D42" s="328"/>
      <c r="E42" s="328"/>
      <c r="F42" s="328"/>
      <c r="G42" s="328"/>
      <c r="H42" s="328"/>
      <c r="I42" s="328"/>
      <c r="J42" s="328"/>
      <c r="K42" s="328"/>
      <c r="L42" s="328"/>
      <c r="M42" s="328"/>
      <c r="N42" s="328"/>
      <c r="O42" s="328"/>
      <c r="P42" s="328"/>
      <c r="Q42" s="328"/>
      <c r="R42" s="328"/>
      <c r="S42" s="328"/>
      <c r="T42" s="328"/>
      <c r="U42" s="328"/>
      <c r="V42" s="328"/>
      <c r="W42" s="328"/>
    </row>
    <row r="43" spans="2:23" hidden="1" x14ac:dyDescent="0.3">
      <c r="B43" s="328"/>
      <c r="C43" s="328"/>
      <c r="D43" s="328"/>
      <c r="E43" s="328"/>
      <c r="F43" s="328"/>
      <c r="G43" s="328"/>
      <c r="H43" s="328"/>
      <c r="I43" s="328"/>
      <c r="J43" s="328"/>
      <c r="K43" s="328"/>
      <c r="L43" s="328"/>
      <c r="M43" s="328"/>
      <c r="N43" s="328"/>
      <c r="O43" s="328"/>
      <c r="P43" s="328"/>
      <c r="Q43" s="328"/>
      <c r="R43" s="328"/>
      <c r="S43" s="328"/>
      <c r="T43" s="328"/>
      <c r="U43" s="328"/>
      <c r="V43" s="328"/>
      <c r="W43" s="328"/>
    </row>
    <row r="44" spans="2:23" hidden="1" x14ac:dyDescent="0.3">
      <c r="B44" s="328"/>
      <c r="C44" s="328"/>
      <c r="D44" s="328"/>
      <c r="E44" s="328"/>
      <c r="F44" s="328"/>
      <c r="G44" s="328"/>
      <c r="H44" s="328"/>
      <c r="I44" s="328"/>
      <c r="J44" s="328"/>
      <c r="K44" s="328"/>
      <c r="L44" s="328"/>
      <c r="M44" s="328"/>
      <c r="N44" s="328"/>
      <c r="O44" s="328"/>
      <c r="P44" s="328"/>
      <c r="Q44" s="328"/>
      <c r="R44" s="328"/>
      <c r="S44" s="328"/>
      <c r="T44" s="328"/>
      <c r="U44" s="328"/>
      <c r="V44" s="328"/>
      <c r="W44" s="328"/>
    </row>
    <row r="45" spans="2:23" hidden="1" x14ac:dyDescent="0.3">
      <c r="B45" s="328"/>
      <c r="C45" s="328"/>
      <c r="D45" s="328"/>
      <c r="E45" s="328"/>
      <c r="F45" s="328"/>
      <c r="G45" s="328"/>
      <c r="H45" s="328"/>
      <c r="I45" s="328"/>
      <c r="J45" s="328"/>
      <c r="K45" s="328"/>
      <c r="L45" s="328"/>
      <c r="M45" s="328"/>
      <c r="N45" s="328"/>
      <c r="O45" s="328"/>
      <c r="P45" s="328"/>
      <c r="Q45" s="328"/>
      <c r="R45" s="328"/>
      <c r="S45" s="328"/>
      <c r="T45" s="328"/>
      <c r="U45" s="328"/>
      <c r="V45" s="328"/>
      <c r="W45" s="328"/>
    </row>
    <row r="46" spans="2:23" hidden="1" x14ac:dyDescent="0.3">
      <c r="B46" s="328"/>
      <c r="C46" s="328"/>
      <c r="D46" s="328"/>
      <c r="E46" s="328"/>
      <c r="F46" s="328"/>
      <c r="G46" s="328"/>
      <c r="H46" s="328"/>
      <c r="I46" s="328"/>
      <c r="J46" s="328"/>
      <c r="K46" s="328"/>
      <c r="L46" s="328"/>
      <c r="M46" s="328"/>
      <c r="N46" s="328"/>
      <c r="O46" s="328"/>
      <c r="P46" s="328"/>
      <c r="Q46" s="328"/>
      <c r="R46" s="328"/>
      <c r="S46" s="328"/>
      <c r="T46" s="328"/>
      <c r="U46" s="328"/>
      <c r="V46" s="328"/>
      <c r="W46" s="328"/>
    </row>
    <row r="47" spans="2:23" hidden="1" x14ac:dyDescent="0.3">
      <c r="B47" s="328"/>
      <c r="C47" s="328"/>
      <c r="D47" s="328"/>
      <c r="E47" s="328"/>
      <c r="F47" s="328"/>
      <c r="G47" s="328"/>
      <c r="H47" s="328"/>
      <c r="I47" s="328"/>
      <c r="J47" s="328"/>
      <c r="K47" s="328"/>
      <c r="L47" s="328"/>
      <c r="M47" s="328"/>
      <c r="N47" s="328"/>
      <c r="O47" s="328"/>
      <c r="P47" s="328"/>
      <c r="Q47" s="328"/>
      <c r="R47" s="328"/>
      <c r="S47" s="328"/>
      <c r="T47" s="328"/>
      <c r="U47" s="328"/>
      <c r="V47" s="328"/>
      <c r="W47" s="328"/>
    </row>
    <row r="48" spans="2:23" hidden="1" x14ac:dyDescent="0.3">
      <c r="B48" s="328"/>
      <c r="C48" s="328"/>
      <c r="D48" s="328"/>
      <c r="E48" s="328"/>
      <c r="F48" s="328"/>
      <c r="G48" s="328"/>
      <c r="H48" s="328"/>
      <c r="I48" s="328"/>
      <c r="J48" s="328"/>
      <c r="K48" s="328"/>
      <c r="L48" s="328"/>
      <c r="M48" s="328"/>
      <c r="N48" s="328"/>
      <c r="O48" s="328"/>
      <c r="P48" s="328"/>
      <c r="Q48" s="328"/>
      <c r="R48" s="328"/>
      <c r="S48" s="328"/>
      <c r="T48" s="328"/>
      <c r="U48" s="328"/>
      <c r="V48" s="328"/>
      <c r="W48" s="328"/>
    </row>
    <row r="49" spans="2:23" hidden="1" x14ac:dyDescent="0.3">
      <c r="B49" s="328"/>
      <c r="C49" s="328"/>
      <c r="D49" s="328"/>
      <c r="E49" s="328"/>
      <c r="F49" s="328"/>
      <c r="G49" s="328"/>
      <c r="H49" s="328"/>
      <c r="I49" s="328"/>
      <c r="J49" s="328"/>
      <c r="K49" s="328"/>
      <c r="L49" s="328"/>
      <c r="M49" s="328"/>
      <c r="N49" s="328"/>
      <c r="O49" s="328"/>
      <c r="P49" s="328"/>
      <c r="Q49" s="328"/>
      <c r="R49" s="328"/>
      <c r="S49" s="328"/>
      <c r="T49" s="328"/>
      <c r="U49" s="328"/>
      <c r="V49" s="328"/>
      <c r="W49" s="328"/>
    </row>
    <row r="50" spans="2:23" hidden="1" x14ac:dyDescent="0.3">
      <c r="B50" s="328"/>
      <c r="C50" s="328"/>
      <c r="D50" s="328"/>
      <c r="E50" s="328"/>
      <c r="F50" s="328"/>
      <c r="G50" s="328"/>
      <c r="H50" s="328"/>
      <c r="I50" s="328"/>
      <c r="J50" s="328"/>
      <c r="K50" s="328"/>
      <c r="L50" s="328"/>
      <c r="M50" s="328"/>
      <c r="N50" s="328"/>
      <c r="O50" s="328"/>
      <c r="P50" s="328"/>
      <c r="Q50" s="328"/>
      <c r="R50" s="328"/>
      <c r="S50" s="328"/>
      <c r="T50" s="328"/>
      <c r="U50" s="328"/>
      <c r="V50" s="328"/>
      <c r="W50" s="328"/>
    </row>
    <row r="51" spans="2:23" hidden="1" x14ac:dyDescent="0.3">
      <c r="B51" s="328"/>
      <c r="C51" s="328"/>
      <c r="D51" s="328"/>
      <c r="E51" s="328"/>
      <c r="F51" s="328"/>
      <c r="G51" s="328"/>
      <c r="H51" s="328"/>
      <c r="I51" s="328"/>
      <c r="J51" s="328"/>
      <c r="K51" s="328"/>
      <c r="L51" s="328"/>
      <c r="M51" s="328"/>
      <c r="N51" s="328"/>
      <c r="O51" s="328"/>
      <c r="P51" s="328"/>
      <c r="Q51" s="328"/>
      <c r="R51" s="328"/>
      <c r="S51" s="328"/>
      <c r="T51" s="328"/>
      <c r="U51" s="328"/>
      <c r="V51" s="328"/>
      <c r="W51" s="328"/>
    </row>
    <row r="52" spans="2:23" hidden="1" x14ac:dyDescent="0.3">
      <c r="B52" s="328"/>
      <c r="C52" s="328"/>
      <c r="D52" s="328"/>
      <c r="E52" s="328"/>
      <c r="F52" s="328"/>
      <c r="G52" s="328"/>
      <c r="H52" s="328"/>
      <c r="I52" s="328"/>
      <c r="J52" s="328"/>
      <c r="K52" s="328"/>
      <c r="L52" s="328"/>
      <c r="M52" s="328"/>
      <c r="N52" s="328"/>
      <c r="O52" s="328"/>
      <c r="P52" s="328"/>
      <c r="Q52" s="328"/>
      <c r="R52" s="328"/>
      <c r="S52" s="328"/>
      <c r="T52" s="328"/>
      <c r="U52" s="328"/>
      <c r="V52" s="328"/>
      <c r="W52" s="328"/>
    </row>
    <row r="53" spans="2:23" hidden="1" x14ac:dyDescent="0.3">
      <c r="B53" s="328"/>
      <c r="C53" s="328"/>
      <c r="D53" s="328"/>
      <c r="E53" s="328"/>
      <c r="F53" s="328"/>
      <c r="G53" s="328"/>
      <c r="H53" s="328"/>
      <c r="I53" s="328"/>
      <c r="J53" s="328"/>
      <c r="K53" s="328"/>
      <c r="L53" s="328"/>
      <c r="M53" s="328"/>
      <c r="N53" s="328"/>
      <c r="O53" s="328"/>
      <c r="P53" s="328"/>
      <c r="Q53" s="328"/>
      <c r="R53" s="328"/>
      <c r="S53" s="328"/>
      <c r="T53" s="328"/>
      <c r="U53" s="328"/>
      <c r="V53" s="328"/>
      <c r="W53" s="328"/>
    </row>
    <row r="54" spans="2:23" hidden="1" x14ac:dyDescent="0.3">
      <c r="B54" s="328"/>
      <c r="C54" s="328"/>
      <c r="D54" s="328"/>
      <c r="E54" s="328"/>
      <c r="F54" s="328"/>
      <c r="G54" s="328"/>
      <c r="H54" s="328"/>
      <c r="I54" s="328"/>
      <c r="J54" s="328"/>
      <c r="K54" s="328"/>
      <c r="L54" s="328"/>
      <c r="M54" s="328"/>
      <c r="N54" s="328"/>
      <c r="O54" s="328"/>
      <c r="P54" s="328"/>
      <c r="Q54" s="328"/>
      <c r="R54" s="328"/>
      <c r="S54" s="328"/>
      <c r="T54" s="328"/>
      <c r="U54" s="328"/>
      <c r="V54" s="328"/>
      <c r="W54" s="328"/>
    </row>
    <row r="55" spans="2:23" hidden="1" x14ac:dyDescent="0.3">
      <c r="B55" s="328"/>
      <c r="C55" s="328"/>
      <c r="D55" s="328"/>
      <c r="E55" s="328"/>
      <c r="F55" s="328"/>
      <c r="G55" s="328"/>
      <c r="H55" s="328"/>
      <c r="I55" s="328"/>
      <c r="J55" s="328"/>
      <c r="K55" s="328"/>
      <c r="L55" s="328"/>
      <c r="M55" s="328"/>
      <c r="N55" s="328"/>
      <c r="O55" s="328"/>
      <c r="P55" s="328"/>
      <c r="Q55" s="328"/>
      <c r="R55" s="328"/>
      <c r="S55" s="328"/>
      <c r="T55" s="328"/>
      <c r="U55" s="328"/>
      <c r="V55" s="328"/>
      <c r="W55" s="328"/>
    </row>
    <row r="56" spans="2:23" hidden="1" x14ac:dyDescent="0.3">
      <c r="B56" s="328"/>
      <c r="C56" s="328"/>
      <c r="D56" s="328"/>
      <c r="E56" s="328"/>
      <c r="F56" s="328"/>
      <c r="G56" s="328"/>
      <c r="H56" s="328"/>
      <c r="I56" s="328"/>
      <c r="J56" s="328"/>
      <c r="K56" s="328"/>
      <c r="L56" s="328"/>
      <c r="M56" s="328"/>
      <c r="N56" s="328"/>
      <c r="O56" s="328"/>
      <c r="P56" s="328"/>
      <c r="Q56" s="328"/>
      <c r="R56" s="328"/>
      <c r="S56" s="328"/>
      <c r="T56" s="328"/>
      <c r="U56" s="328"/>
      <c r="V56" s="328"/>
      <c r="W56" s="328"/>
    </row>
    <row r="57" spans="2:23" hidden="1" x14ac:dyDescent="0.3">
      <c r="B57" s="328"/>
      <c r="C57" s="328"/>
      <c r="D57" s="328"/>
      <c r="E57" s="328"/>
      <c r="F57" s="328"/>
      <c r="G57" s="328"/>
      <c r="H57" s="328"/>
      <c r="I57" s="328"/>
      <c r="J57" s="328"/>
      <c r="K57" s="328"/>
      <c r="L57" s="328"/>
      <c r="M57" s="328"/>
      <c r="N57" s="328"/>
      <c r="O57" s="328"/>
      <c r="P57" s="328"/>
      <c r="Q57" s="328"/>
      <c r="R57" s="328"/>
      <c r="S57" s="328"/>
      <c r="T57" s="328"/>
      <c r="U57" s="328"/>
      <c r="V57" s="328"/>
      <c r="W57" s="328"/>
    </row>
    <row r="58" spans="2:23" hidden="1" x14ac:dyDescent="0.3">
      <c r="B58" s="328"/>
      <c r="C58" s="328"/>
      <c r="D58" s="328"/>
      <c r="E58" s="328"/>
      <c r="F58" s="328"/>
      <c r="G58" s="328"/>
      <c r="H58" s="328"/>
      <c r="I58" s="328"/>
      <c r="J58" s="328"/>
      <c r="K58" s="328"/>
      <c r="L58" s="328"/>
      <c r="M58" s="328"/>
      <c r="N58" s="328"/>
      <c r="O58" s="328"/>
      <c r="P58" s="328"/>
      <c r="Q58" s="328"/>
      <c r="R58" s="328"/>
      <c r="S58" s="328"/>
      <c r="T58" s="328"/>
      <c r="U58" s="328"/>
      <c r="V58" s="328"/>
      <c r="W58" s="328"/>
    </row>
    <row r="59" spans="2:23" hidden="1" x14ac:dyDescent="0.3">
      <c r="B59" s="328"/>
      <c r="C59" s="328"/>
      <c r="D59" s="328"/>
      <c r="E59" s="328"/>
      <c r="F59" s="328"/>
      <c r="G59" s="328"/>
      <c r="H59" s="328"/>
      <c r="I59" s="328"/>
      <c r="J59" s="328"/>
      <c r="K59" s="328"/>
      <c r="L59" s="328"/>
      <c r="M59" s="328"/>
      <c r="N59" s="328"/>
      <c r="O59" s="328"/>
      <c r="P59" s="328"/>
      <c r="Q59" s="328"/>
      <c r="R59" s="328"/>
      <c r="S59" s="328"/>
      <c r="T59" s="328"/>
      <c r="U59" s="328"/>
      <c r="V59" s="328"/>
      <c r="W59" s="328"/>
    </row>
    <row r="60" spans="2:23" hidden="1" x14ac:dyDescent="0.3">
      <c r="B60" s="328"/>
      <c r="C60" s="328"/>
      <c r="D60" s="328"/>
      <c r="E60" s="328"/>
      <c r="F60" s="328"/>
      <c r="G60" s="328"/>
      <c r="H60" s="328"/>
      <c r="I60" s="328"/>
      <c r="J60" s="328"/>
      <c r="K60" s="328"/>
      <c r="L60" s="328"/>
      <c r="M60" s="328"/>
      <c r="N60" s="328"/>
      <c r="O60" s="328"/>
      <c r="P60" s="328"/>
      <c r="Q60" s="328"/>
      <c r="R60" s="328"/>
      <c r="S60" s="328"/>
      <c r="T60" s="328"/>
      <c r="U60" s="328"/>
      <c r="V60" s="328"/>
      <c r="W60" s="328"/>
    </row>
  </sheetData>
  <sheetProtection password="EEF6" sheet="1" objects="1" scenarios="1"/>
  <mergeCells count="41">
    <mergeCell ref="C14:D14"/>
    <mergeCell ref="F14:V14"/>
    <mergeCell ref="C3:V3"/>
    <mergeCell ref="C4:V4"/>
    <mergeCell ref="C5:V5"/>
    <mergeCell ref="C6:V6"/>
    <mergeCell ref="C7:V7"/>
    <mergeCell ref="C8:V8"/>
    <mergeCell ref="J9:M9"/>
    <mergeCell ref="I10:K10"/>
    <mergeCell ref="I12:J12"/>
    <mergeCell ref="K12:M12"/>
    <mergeCell ref="C13:V13"/>
    <mergeCell ref="C15:D15"/>
    <mergeCell ref="F15:V15"/>
    <mergeCell ref="C16:D16"/>
    <mergeCell ref="F16:V16"/>
    <mergeCell ref="C17:D17"/>
    <mergeCell ref="F17:V17"/>
    <mergeCell ref="C18:D18"/>
    <mergeCell ref="F18:V18"/>
    <mergeCell ref="C19:D19"/>
    <mergeCell ref="F19:V19"/>
    <mergeCell ref="C20:D20"/>
    <mergeCell ref="F20:V20"/>
    <mergeCell ref="C32:G32"/>
    <mergeCell ref="Q32:V32"/>
    <mergeCell ref="B35:I35"/>
    <mergeCell ref="P35:W35"/>
    <mergeCell ref="C21:D21"/>
    <mergeCell ref="F21:V21"/>
    <mergeCell ref="C23:C25"/>
    <mergeCell ref="D23:F23"/>
    <mergeCell ref="G23:U23"/>
    <mergeCell ref="V23:V25"/>
    <mergeCell ref="D24:F24"/>
    <mergeCell ref="G24:I24"/>
    <mergeCell ref="J24:L24"/>
    <mergeCell ref="M24:O24"/>
    <mergeCell ref="P24:R24"/>
    <mergeCell ref="S24:U24"/>
  </mergeCells>
  <hyperlinks>
    <hyperlink ref="B35" r:id="rId1" xr:uid="{00000000-0004-0000-0600-000000000000}"/>
  </hyperlinks>
  <pageMargins left="0.4" right="0.25" top="0.44" bottom="0.21" header="0.17" footer="0.15"/>
  <pageSetup paperSize="9" orientation="portrait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2060"/>
  </sheetPr>
  <dimension ref="A1:T31"/>
  <sheetViews>
    <sheetView workbookViewId="0">
      <selection activeCell="C1" sqref="C1:F1"/>
    </sheetView>
  </sheetViews>
  <sheetFormatPr defaultColWidth="0" defaultRowHeight="14.4" zeroHeight="1" x14ac:dyDescent="0.3"/>
  <cols>
    <col min="1" max="1" width="2.33203125" style="17" customWidth="1"/>
    <col min="2" max="2" width="1.6640625" style="17" customWidth="1"/>
    <col min="3" max="3" width="15.88671875" style="17" customWidth="1"/>
    <col min="4" max="4" width="7.33203125" style="17" bestFit="1" customWidth="1"/>
    <col min="5" max="5" width="7.33203125" style="17" customWidth="1"/>
    <col min="6" max="6" width="8.6640625" style="17" customWidth="1"/>
    <col min="7" max="7" width="9.44140625" style="17" customWidth="1"/>
    <col min="8" max="8" width="5.5546875" style="17" customWidth="1"/>
    <col min="9" max="9" width="2.44140625" style="17" customWidth="1"/>
    <col min="10" max="10" width="8.5546875" style="17" customWidth="1"/>
    <col min="11" max="11" width="9.88671875" style="17" customWidth="1"/>
    <col min="12" max="12" width="1.6640625" style="17" customWidth="1"/>
    <col min="13" max="13" width="15.88671875" style="17" customWidth="1"/>
    <col min="14" max="14" width="7.33203125" style="17" customWidth="1"/>
    <col min="15" max="15" width="7.6640625" style="17" customWidth="1"/>
    <col min="16" max="16" width="8.5546875" style="17" customWidth="1"/>
    <col min="17" max="17" width="9.33203125" style="17" customWidth="1"/>
    <col min="18" max="18" width="5.44140625" style="17" customWidth="1"/>
    <col min="19" max="19" width="2.44140625" style="17" customWidth="1"/>
    <col min="20" max="20" width="1.6640625" style="17" customWidth="1"/>
    <col min="21" max="16384" width="8.88671875" style="17" hidden="1"/>
  </cols>
  <sheetData>
    <row r="1" spans="1:19" s="104" customFormat="1" ht="32.4" customHeight="1" thickBot="1" x14ac:dyDescent="0.35">
      <c r="A1" s="108"/>
      <c r="B1" s="108"/>
      <c r="C1" s="546" t="s">
        <v>161</v>
      </c>
      <c r="D1" s="547"/>
      <c r="E1" s="547"/>
      <c r="F1" s="548"/>
      <c r="G1" s="108"/>
      <c r="H1" s="108"/>
      <c r="I1" s="108"/>
      <c r="J1" s="549" t="s">
        <v>196</v>
      </c>
      <c r="K1" s="550"/>
      <c r="L1" s="550"/>
      <c r="M1" s="551"/>
      <c r="N1" s="108"/>
      <c r="O1" s="108"/>
      <c r="P1" s="108"/>
      <c r="Q1" s="108"/>
      <c r="R1" s="108"/>
      <c r="S1" s="108"/>
    </row>
    <row r="2" spans="1:19" s="104" customFormat="1" ht="27" customHeight="1" thickBot="1" x14ac:dyDescent="0.35">
      <c r="A2" s="108"/>
      <c r="B2" s="108"/>
      <c r="C2" s="108"/>
      <c r="D2" s="108"/>
      <c r="E2" s="108"/>
      <c r="F2" s="108"/>
      <c r="G2" s="108"/>
      <c r="H2" s="108"/>
      <c r="I2" s="108"/>
      <c r="J2" s="108"/>
      <c r="K2" s="108"/>
      <c r="L2" s="108"/>
      <c r="M2" s="108"/>
      <c r="N2" s="108"/>
      <c r="O2" s="108"/>
      <c r="P2" s="108"/>
      <c r="Q2" s="249"/>
      <c r="R2" s="108"/>
      <c r="S2" s="108"/>
    </row>
    <row r="3" spans="1:19" s="104" customFormat="1" ht="29.4" customHeight="1" thickBot="1" x14ac:dyDescent="0.35">
      <c r="A3" s="108"/>
      <c r="B3" s="108"/>
      <c r="C3" s="568" t="s">
        <v>160</v>
      </c>
      <c r="D3" s="569"/>
      <c r="E3" s="569"/>
      <c r="F3" s="569"/>
      <c r="G3" s="569"/>
      <c r="H3" s="569"/>
      <c r="I3" s="569"/>
      <c r="J3" s="569"/>
      <c r="K3" s="569"/>
      <c r="L3" s="569"/>
      <c r="M3" s="569"/>
      <c r="N3" s="570"/>
      <c r="O3" s="213">
        <v>1</v>
      </c>
      <c r="P3" s="108"/>
      <c r="Q3" s="108"/>
      <c r="R3" s="108"/>
      <c r="S3" s="108"/>
    </row>
    <row r="4" spans="1:19" s="104" customFormat="1" ht="22.2" customHeight="1" thickBot="1" x14ac:dyDescent="0.35">
      <c r="A4" s="108"/>
      <c r="B4" s="108"/>
      <c r="C4" s="108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</row>
    <row r="5" spans="1:19" ht="6.6" customHeight="1" x14ac:dyDescent="0.3">
      <c r="B5" s="30"/>
      <c r="C5" s="31"/>
      <c r="D5" s="31"/>
      <c r="E5" s="31"/>
      <c r="F5" s="31"/>
      <c r="G5" s="31"/>
      <c r="H5" s="31"/>
      <c r="I5" s="32"/>
      <c r="L5" s="30"/>
      <c r="M5" s="31"/>
      <c r="N5" s="31"/>
      <c r="O5" s="31"/>
      <c r="P5" s="31"/>
      <c r="Q5" s="31"/>
      <c r="R5" s="31"/>
      <c r="S5" s="32"/>
    </row>
    <row r="6" spans="1:19" ht="24.6" customHeight="1" x14ac:dyDescent="0.3">
      <c r="B6" s="33"/>
      <c r="C6" s="571" t="str">
        <f>'School Data'!B21</f>
        <v>જિલ્લા પંચાયત શિક્ષણ સમિતિ, અમદાવાદ</v>
      </c>
      <c r="D6" s="571"/>
      <c r="E6" s="571"/>
      <c r="F6" s="571"/>
      <c r="G6" s="571"/>
      <c r="H6" s="571"/>
      <c r="I6" s="34"/>
      <c r="L6" s="33"/>
      <c r="M6" s="571" t="str">
        <f>C6</f>
        <v>જિલ્લા પંચાયત શિક્ષણ સમિતિ, અમદાવાદ</v>
      </c>
      <c r="N6" s="571"/>
      <c r="O6" s="571"/>
      <c r="P6" s="571"/>
      <c r="Q6" s="571"/>
      <c r="R6" s="571"/>
      <c r="S6" s="34"/>
    </row>
    <row r="7" spans="1:19" s="35" customFormat="1" ht="25.95" customHeight="1" x14ac:dyDescent="0.45">
      <c r="B7" s="36"/>
      <c r="C7" s="566" t="s">
        <v>1</v>
      </c>
      <c r="D7" s="566"/>
      <c r="E7" s="566"/>
      <c r="F7" s="566"/>
      <c r="G7" s="566"/>
      <c r="H7" s="566"/>
      <c r="I7" s="37"/>
      <c r="J7" s="38"/>
      <c r="K7" s="39"/>
      <c r="L7" s="36"/>
      <c r="M7" s="492" t="s">
        <v>1</v>
      </c>
      <c r="N7" s="492"/>
      <c r="O7" s="492"/>
      <c r="P7" s="492"/>
      <c r="Q7" s="492"/>
      <c r="R7" s="492"/>
      <c r="S7" s="40"/>
    </row>
    <row r="8" spans="1:19" s="41" customFormat="1" ht="23.4" customHeight="1" x14ac:dyDescent="0.4">
      <c r="B8" s="42"/>
      <c r="C8" s="565" t="s">
        <v>61</v>
      </c>
      <c r="D8" s="565"/>
      <c r="E8" s="565"/>
      <c r="F8" s="565"/>
      <c r="G8" s="565"/>
      <c r="H8" s="565"/>
      <c r="I8" s="43"/>
      <c r="J8" s="44"/>
      <c r="K8" s="45"/>
      <c r="L8" s="42"/>
      <c r="M8" s="565" t="s">
        <v>61</v>
      </c>
      <c r="N8" s="565"/>
      <c r="O8" s="565"/>
      <c r="P8" s="565"/>
      <c r="Q8" s="565"/>
      <c r="R8" s="565"/>
      <c r="S8" s="46"/>
    </row>
    <row r="9" spans="1:19" s="29" customFormat="1" ht="18" customHeight="1" x14ac:dyDescent="0.3">
      <c r="B9" s="47"/>
      <c r="C9" s="566" t="s">
        <v>62</v>
      </c>
      <c r="D9" s="566"/>
      <c r="E9" s="566"/>
      <c r="F9" s="566"/>
      <c r="G9" s="566"/>
      <c r="H9" s="566"/>
      <c r="I9" s="48"/>
      <c r="J9" s="200"/>
      <c r="K9" s="28"/>
      <c r="L9" s="47"/>
      <c r="M9" s="566" t="s">
        <v>62</v>
      </c>
      <c r="N9" s="566"/>
      <c r="O9" s="566"/>
      <c r="P9" s="566"/>
      <c r="Q9" s="566"/>
      <c r="R9" s="566"/>
      <c r="S9" s="49"/>
    </row>
    <row r="10" spans="1:19" ht="19.2" customHeight="1" x14ac:dyDescent="0.3">
      <c r="B10" s="50"/>
      <c r="C10" s="567" t="s">
        <v>63</v>
      </c>
      <c r="D10" s="567"/>
      <c r="E10" s="567"/>
      <c r="F10" s="567"/>
      <c r="G10" s="567"/>
      <c r="H10" s="567"/>
      <c r="I10" s="51"/>
      <c r="J10" s="52"/>
      <c r="K10" s="53"/>
      <c r="L10" s="50"/>
      <c r="M10" s="567" t="s">
        <v>63</v>
      </c>
      <c r="N10" s="567"/>
      <c r="O10" s="567"/>
      <c r="P10" s="567"/>
      <c r="Q10" s="567"/>
      <c r="R10" s="567"/>
      <c r="S10" s="54"/>
    </row>
    <row r="11" spans="1:19" s="169" customFormat="1" ht="20.399999999999999" customHeight="1" x14ac:dyDescent="0.3">
      <c r="B11" s="112"/>
      <c r="C11" s="58" t="s">
        <v>130</v>
      </c>
      <c r="D11" s="107">
        <f>'School Data'!B23</f>
        <v>7</v>
      </c>
      <c r="E11" s="116"/>
      <c r="F11" s="201"/>
      <c r="G11" s="58" t="s">
        <v>132</v>
      </c>
      <c r="H11" s="56" t="str">
        <f>'School Data'!B24</f>
        <v>-</v>
      </c>
      <c r="I11" s="113"/>
      <c r="J11" s="201"/>
      <c r="K11" s="201"/>
      <c r="L11" s="112"/>
      <c r="M11" s="58" t="str">
        <f>C11</f>
        <v>ધોરણ   :-</v>
      </c>
      <c r="N11" s="107">
        <f>'School Data'!B23</f>
        <v>7</v>
      </c>
      <c r="P11" s="201"/>
      <c r="Q11" s="58" t="str">
        <f>G11</f>
        <v>વર્ગ     :-</v>
      </c>
      <c r="R11" s="56" t="str">
        <f>'School Data'!B24</f>
        <v>-</v>
      </c>
      <c r="S11" s="114"/>
    </row>
    <row r="12" spans="1:19" s="169" customFormat="1" ht="21" customHeight="1" x14ac:dyDescent="0.3">
      <c r="B12" s="112"/>
      <c r="C12" s="58" t="s">
        <v>131</v>
      </c>
      <c r="D12" s="558" t="str">
        <f>'School Data'!B25</f>
        <v>2025-26</v>
      </c>
      <c r="E12" s="559"/>
      <c r="F12" s="201"/>
      <c r="G12" s="58" t="s">
        <v>133</v>
      </c>
      <c r="H12" s="110">
        <f>O3</f>
        <v>1</v>
      </c>
      <c r="I12" s="113"/>
      <c r="J12" s="201"/>
      <c r="K12" s="115"/>
      <c r="L12" s="112"/>
      <c r="M12" s="58" t="str">
        <f>C12</f>
        <v>વર્ષ     :-</v>
      </c>
      <c r="N12" s="558" t="str">
        <f>'School Data'!B25</f>
        <v>2025-26</v>
      </c>
      <c r="O12" s="559"/>
      <c r="P12" s="201"/>
      <c r="Q12" s="111" t="str">
        <f>G12</f>
        <v>રોલ નં  :-</v>
      </c>
      <c r="R12" s="142">
        <f>O3+1</f>
        <v>2</v>
      </c>
      <c r="S12" s="114"/>
    </row>
    <row r="13" spans="1:19" s="169" customFormat="1" ht="12" customHeight="1" thickBot="1" x14ac:dyDescent="0.35">
      <c r="B13" s="112"/>
      <c r="C13" s="560"/>
      <c r="D13" s="560"/>
      <c r="E13" s="560"/>
      <c r="F13" s="560"/>
      <c r="G13" s="560"/>
      <c r="H13" s="560"/>
      <c r="I13" s="113"/>
      <c r="J13" s="201"/>
      <c r="K13" s="115"/>
      <c r="L13" s="112"/>
      <c r="M13" s="560"/>
      <c r="N13" s="560"/>
      <c r="O13" s="560"/>
      <c r="P13" s="560"/>
      <c r="Q13" s="560"/>
      <c r="R13" s="560"/>
      <c r="S13" s="114"/>
    </row>
    <row r="14" spans="1:19" s="169" customFormat="1" ht="24.6" customHeight="1" thickTop="1" x14ac:dyDescent="0.3">
      <c r="B14" s="112"/>
      <c r="C14" s="111" t="s">
        <v>119</v>
      </c>
      <c r="D14" s="552" t="str">
        <f>'School Data'!B22</f>
        <v>ચાંગોદર પે સે શાળા</v>
      </c>
      <c r="E14" s="552"/>
      <c r="F14" s="552"/>
      <c r="G14" s="552"/>
      <c r="H14" s="552"/>
      <c r="I14" s="113"/>
      <c r="J14" s="201"/>
      <c r="K14" s="201"/>
      <c r="L14" s="112"/>
      <c r="M14" s="111" t="str">
        <f t="shared" ref="M14:M27" si="0">C14</f>
        <v xml:space="preserve">શાળાનું નામ    :-  </v>
      </c>
      <c r="N14" s="552" t="str">
        <f>'School Data'!B22</f>
        <v>ચાંગોદર પે સે શાળા</v>
      </c>
      <c r="O14" s="552"/>
      <c r="P14" s="552"/>
      <c r="Q14" s="552"/>
      <c r="R14" s="552"/>
      <c r="S14" s="114"/>
    </row>
    <row r="15" spans="1:19" s="169" customFormat="1" ht="24.6" customHeight="1" x14ac:dyDescent="0.3">
      <c r="B15" s="112"/>
      <c r="C15" s="58" t="s">
        <v>120</v>
      </c>
      <c r="D15" s="544" t="str">
        <f>'School Data'!B27</f>
        <v>સાણંદ</v>
      </c>
      <c r="E15" s="544"/>
      <c r="F15" s="201" t="s">
        <v>65</v>
      </c>
      <c r="G15" s="544" t="str">
        <f>'School Data'!B28</f>
        <v>અમદાવાદ</v>
      </c>
      <c r="H15" s="544"/>
      <c r="I15" s="113"/>
      <c r="J15" s="201"/>
      <c r="K15" s="201"/>
      <c r="L15" s="112"/>
      <c r="M15" s="58" t="str">
        <f t="shared" si="0"/>
        <v>તાલુકો          :-</v>
      </c>
      <c r="N15" s="544" t="str">
        <f>'School Data'!B27</f>
        <v>સાણંદ</v>
      </c>
      <c r="O15" s="544"/>
      <c r="P15" s="201" t="s">
        <v>65</v>
      </c>
      <c r="Q15" s="544" t="str">
        <f>'School Data'!B28</f>
        <v>અમદાવાદ</v>
      </c>
      <c r="R15" s="544"/>
      <c r="S15" s="114"/>
    </row>
    <row r="16" spans="1:19" s="169" customFormat="1" ht="24.6" customHeight="1" x14ac:dyDescent="0.3">
      <c r="B16" s="112"/>
      <c r="C16" s="58" t="s">
        <v>200</v>
      </c>
      <c r="D16" s="559" t="str">
        <f>VLOOKUP(H12,'Patrak C'!A9:C73,2,0)</f>
        <v>રાજ ભીખાભાઈ સોલંકી</v>
      </c>
      <c r="E16" s="559"/>
      <c r="F16" s="559"/>
      <c r="G16" s="559"/>
      <c r="H16" s="559"/>
      <c r="I16" s="113"/>
      <c r="J16" s="561"/>
      <c r="K16" s="563"/>
      <c r="L16" s="112"/>
      <c r="M16" s="58" t="str">
        <f t="shared" si="0"/>
        <v>વિદ્યાર્થીનું નામ:-</v>
      </c>
      <c r="N16" s="559" t="str">
        <f>VLOOKUP(R12,'Patrak C'!A9:C73,2,0)</f>
        <v>રમેશ</v>
      </c>
      <c r="O16" s="559"/>
      <c r="P16" s="559"/>
      <c r="Q16" s="559"/>
      <c r="R16" s="559"/>
      <c r="S16" s="114"/>
    </row>
    <row r="17" spans="2:19" s="169" customFormat="1" ht="24.6" customHeight="1" x14ac:dyDescent="0.3">
      <c r="B17" s="112"/>
      <c r="C17" s="58" t="s">
        <v>122</v>
      </c>
      <c r="D17" s="555" t="str">
        <f>VLOOKUP(H12,'Student Data'!A8:K72,10,0)</f>
        <v>મું.ચાંગોદર, તા- સાણંદ, જિ- અમદાવાદ.</v>
      </c>
      <c r="E17" s="555"/>
      <c r="F17" s="555"/>
      <c r="G17" s="555"/>
      <c r="H17" s="555"/>
      <c r="I17" s="113"/>
      <c r="J17" s="562"/>
      <c r="K17" s="564"/>
      <c r="L17" s="112"/>
      <c r="M17" s="58" t="str">
        <f t="shared" si="0"/>
        <v>સરનામું         :-</v>
      </c>
      <c r="N17" s="555" t="str">
        <f>VLOOKUP(R12,'Student Data'!A8:K72,10,0)</f>
        <v>-</v>
      </c>
      <c r="O17" s="555"/>
      <c r="P17" s="555"/>
      <c r="Q17" s="555"/>
      <c r="R17" s="555"/>
      <c r="S17" s="114"/>
    </row>
    <row r="18" spans="2:19" s="169" customFormat="1" ht="24.6" customHeight="1" x14ac:dyDescent="0.3">
      <c r="B18" s="112"/>
      <c r="C18" s="58" t="s">
        <v>129</v>
      </c>
      <c r="D18" s="203">
        <f>VLOOKUP(H12,'Patrak C'!A9:C73,3,0)</f>
        <v>1234</v>
      </c>
      <c r="E18" s="553" t="s">
        <v>66</v>
      </c>
      <c r="F18" s="553"/>
      <c r="G18" s="554">
        <f>VLOOKUP(H12,'Patrak C'!A9:D73,4,0)</f>
        <v>38479</v>
      </c>
      <c r="H18" s="554"/>
      <c r="I18" s="113"/>
      <c r="J18" s="562"/>
      <c r="K18" s="564"/>
      <c r="L18" s="112"/>
      <c r="M18" s="58" t="str">
        <f t="shared" si="0"/>
        <v>જ. રજી. નં       :-</v>
      </c>
      <c r="N18" s="203">
        <f>VLOOKUP(R12,'Patrak C'!A9:C73,3,0)</f>
        <v>5678</v>
      </c>
      <c r="O18" s="553" t="s">
        <v>66</v>
      </c>
      <c r="P18" s="553"/>
      <c r="Q18" s="554">
        <f>VLOOKUP(R12,'Patrak C'!A9:D73,4,0)</f>
        <v>38719</v>
      </c>
      <c r="R18" s="554"/>
      <c r="S18" s="114"/>
    </row>
    <row r="19" spans="2:19" s="169" customFormat="1" ht="24.6" customHeight="1" x14ac:dyDescent="0.3">
      <c r="B19" s="112"/>
      <c r="C19" s="111" t="s">
        <v>123</v>
      </c>
      <c r="D19" s="544" t="str">
        <f>VLOOKUP(H12,'Student Data'!A8:K72,8,0)</f>
        <v>ભીખાભાઈ સોલંકી</v>
      </c>
      <c r="E19" s="544"/>
      <c r="F19" s="544"/>
      <c r="G19" s="544"/>
      <c r="H19" s="544"/>
      <c r="I19" s="113"/>
      <c r="J19" s="562"/>
      <c r="K19" s="564"/>
      <c r="L19" s="112"/>
      <c r="M19" s="58" t="str">
        <f t="shared" si="0"/>
        <v>પિતાનું નામ    :-</v>
      </c>
      <c r="N19" s="544" t="str">
        <f>VLOOKUP(R12,'Student Data'!A8:K72,8,0)</f>
        <v>-</v>
      </c>
      <c r="O19" s="544"/>
      <c r="P19" s="544"/>
      <c r="Q19" s="544"/>
      <c r="R19" s="544"/>
      <c r="S19" s="114"/>
    </row>
    <row r="20" spans="2:19" s="169" customFormat="1" ht="24.6" customHeight="1" x14ac:dyDescent="0.3">
      <c r="B20" s="112"/>
      <c r="C20" s="58" t="s">
        <v>124</v>
      </c>
      <c r="D20" s="544" t="str">
        <f>VLOOKUP(H12,'Student Data'!A8:K72,9,0)</f>
        <v>રમીલાબેન</v>
      </c>
      <c r="E20" s="544"/>
      <c r="F20" s="544"/>
      <c r="G20" s="544"/>
      <c r="H20" s="544"/>
      <c r="I20" s="113"/>
      <c r="J20" s="562"/>
      <c r="K20" s="564"/>
      <c r="L20" s="112"/>
      <c r="M20" s="58" t="str">
        <f t="shared" si="0"/>
        <v>માતાનું નામ    :-</v>
      </c>
      <c r="N20" s="544" t="str">
        <f>VLOOKUP(R12,'Student Data'!A8:K72,9,0)</f>
        <v>-</v>
      </c>
      <c r="O20" s="544"/>
      <c r="P20" s="544"/>
      <c r="Q20" s="544"/>
      <c r="R20" s="544"/>
      <c r="S20" s="114"/>
    </row>
    <row r="21" spans="2:19" s="169" customFormat="1" ht="24.6" customHeight="1" x14ac:dyDescent="0.3">
      <c r="B21" s="112"/>
      <c r="C21" s="27" t="s">
        <v>201</v>
      </c>
      <c r="D21" s="552" t="str">
        <f>VLOOKUP(H12,'Student Data'!A8:R72,12,0)</f>
        <v>240704010011210030</v>
      </c>
      <c r="E21" s="552"/>
      <c r="F21" s="552"/>
      <c r="G21" s="552"/>
      <c r="H21" s="552"/>
      <c r="I21" s="113"/>
      <c r="J21" s="562"/>
      <c r="K21" s="564"/>
      <c r="L21" s="112"/>
      <c r="M21" s="58" t="str">
        <f t="shared" si="0"/>
        <v>આધારડાયસ નં:-</v>
      </c>
      <c r="N21" s="552" t="str">
        <f>VLOOKUP(R12,'Student Data'!A8:R72,12,0)</f>
        <v>-</v>
      </c>
      <c r="O21" s="552"/>
      <c r="P21" s="552"/>
      <c r="Q21" s="552"/>
      <c r="R21" s="552"/>
      <c r="S21" s="114"/>
    </row>
    <row r="22" spans="2:19" s="169" customFormat="1" ht="24.6" customHeight="1" x14ac:dyDescent="0.3">
      <c r="B22" s="112"/>
      <c r="C22" s="58" t="s">
        <v>125</v>
      </c>
      <c r="D22" s="556" t="str">
        <f>VLOOKUP(H12,'Student Data'!A8:R72,13,0)</f>
        <v>1111 2222 3333</v>
      </c>
      <c r="E22" s="556"/>
      <c r="F22" s="556"/>
      <c r="G22" s="556"/>
      <c r="H22" s="556"/>
      <c r="I22" s="113"/>
      <c r="J22" s="562"/>
      <c r="K22" s="564"/>
      <c r="L22" s="112"/>
      <c r="M22" s="58" t="str">
        <f t="shared" si="0"/>
        <v>આધારકાર્ડ નં   :-</v>
      </c>
      <c r="N22" s="557" t="str">
        <f>VLOOKUP(R12,'Student Data'!A8:R72,13,0)</f>
        <v>-</v>
      </c>
      <c r="O22" s="557"/>
      <c r="P22" s="557"/>
      <c r="Q22" s="557"/>
      <c r="R22" s="557"/>
      <c r="S22" s="114"/>
    </row>
    <row r="23" spans="2:19" s="169" customFormat="1" ht="24.6" customHeight="1" x14ac:dyDescent="0.3">
      <c r="B23" s="112"/>
      <c r="C23" s="58" t="s">
        <v>204</v>
      </c>
      <c r="D23" s="544" t="str">
        <f>VLOOKUP(H12,'Student Data'!A8:R72,14,0)</f>
        <v>003010100123456</v>
      </c>
      <c r="E23" s="544"/>
      <c r="F23" s="544"/>
      <c r="G23" s="544"/>
      <c r="H23" s="544"/>
      <c r="I23" s="113"/>
      <c r="J23" s="562"/>
      <c r="K23" s="564"/>
      <c r="L23" s="112"/>
      <c r="M23" s="58" t="str">
        <f t="shared" si="0"/>
        <v>બેંક એકાઉન્ટ નં:-</v>
      </c>
      <c r="N23" s="552" t="str">
        <f>VLOOKUP(R12,'Student Data'!A8:R72,14,0)</f>
        <v>-</v>
      </c>
      <c r="O23" s="552"/>
      <c r="P23" s="552"/>
      <c r="Q23" s="552"/>
      <c r="R23" s="552"/>
      <c r="S23" s="114"/>
    </row>
    <row r="24" spans="2:19" s="169" customFormat="1" ht="24.6" customHeight="1" x14ac:dyDescent="0.3">
      <c r="B24" s="112"/>
      <c r="C24" s="58" t="s">
        <v>203</v>
      </c>
      <c r="D24" s="544" t="str">
        <f>VLOOKUP(H12,'Student Data'!A8:R72,15,0)</f>
        <v>State Bank Of India</v>
      </c>
      <c r="E24" s="544"/>
      <c r="F24" s="544"/>
      <c r="G24" s="544"/>
      <c r="H24" s="544"/>
      <c r="I24" s="113"/>
      <c r="J24" s="562"/>
      <c r="K24" s="564"/>
      <c r="L24" s="112"/>
      <c r="M24" s="58" t="str">
        <f t="shared" si="0"/>
        <v>Bank Name     :-</v>
      </c>
      <c r="N24" s="552" t="str">
        <f>VLOOKUP(R12,'Student Data'!A8:R72,15,0)</f>
        <v>-</v>
      </c>
      <c r="O24" s="552"/>
      <c r="P24" s="552"/>
      <c r="Q24" s="552"/>
      <c r="R24" s="552"/>
      <c r="S24" s="114"/>
    </row>
    <row r="25" spans="2:19" s="169" customFormat="1" ht="24.6" customHeight="1" x14ac:dyDescent="0.3">
      <c r="B25" s="112"/>
      <c r="C25" s="58" t="s">
        <v>202</v>
      </c>
      <c r="D25" s="544" t="str">
        <f>VLOOKUP(H12,'Student Data'!A8:R72,16,0)</f>
        <v>SBIN0004564</v>
      </c>
      <c r="E25" s="544"/>
      <c r="F25" s="544"/>
      <c r="G25" s="544"/>
      <c r="H25" s="544"/>
      <c r="I25" s="113"/>
      <c r="J25" s="562"/>
      <c r="K25" s="564"/>
      <c r="L25" s="112"/>
      <c r="M25" s="58" t="str">
        <f t="shared" si="0"/>
        <v>Bank IFSC Code:-</v>
      </c>
      <c r="N25" s="552" t="str">
        <f>VLOOKUP(R12,'Student Data'!A8:R72,16,0)</f>
        <v>-</v>
      </c>
      <c r="O25" s="552"/>
      <c r="P25" s="552"/>
      <c r="Q25" s="552"/>
      <c r="R25" s="552"/>
      <c r="S25" s="114"/>
    </row>
    <row r="26" spans="2:19" s="169" customFormat="1" ht="24.6" customHeight="1" x14ac:dyDescent="0.3">
      <c r="B26" s="112"/>
      <c r="C26" s="58" t="s">
        <v>127</v>
      </c>
      <c r="D26" s="544" t="str">
        <f>VLOOKUP(H12,'Student Data'!A8:R72,17,0)</f>
        <v>Changodar</v>
      </c>
      <c r="E26" s="544"/>
      <c r="F26" s="544"/>
      <c r="G26" s="544"/>
      <c r="H26" s="544"/>
      <c r="I26" s="113"/>
      <c r="J26" s="562"/>
      <c r="K26" s="564"/>
      <c r="L26" s="112"/>
      <c r="M26" s="58" t="str">
        <f t="shared" si="0"/>
        <v>Bank Branch     :-</v>
      </c>
      <c r="N26" s="552" t="str">
        <f>VLOOKUP(R12,'Student Data'!A8:R72,17,0)</f>
        <v>-</v>
      </c>
      <c r="O26" s="552"/>
      <c r="P26" s="552"/>
      <c r="Q26" s="552"/>
      <c r="R26" s="552"/>
      <c r="S26" s="114"/>
    </row>
    <row r="27" spans="2:19" s="169" customFormat="1" ht="24.6" customHeight="1" x14ac:dyDescent="0.3">
      <c r="B27" s="112"/>
      <c r="C27" s="111" t="s">
        <v>128</v>
      </c>
      <c r="D27" s="544">
        <f>VLOOKUP(H12,'Student Data'!A8:K72,11,0)</f>
        <v>9426402420</v>
      </c>
      <c r="E27" s="544"/>
      <c r="F27" s="544"/>
      <c r="G27" s="544"/>
      <c r="H27" s="544"/>
      <c r="I27" s="113"/>
      <c r="J27" s="562"/>
      <c r="K27" s="564"/>
      <c r="L27" s="112"/>
      <c r="M27" s="111" t="str">
        <f t="shared" si="0"/>
        <v>સંપર્ક નંબર     :-</v>
      </c>
      <c r="N27" s="544" t="str">
        <f>VLOOKUP(R12,'Student Data'!A8:K72,11,0)</f>
        <v>-</v>
      </c>
      <c r="O27" s="544"/>
      <c r="P27" s="544"/>
      <c r="Q27" s="544"/>
      <c r="R27" s="544"/>
      <c r="S27" s="114"/>
    </row>
    <row r="28" spans="2:19" ht="8.4" customHeight="1" thickBot="1" x14ac:dyDescent="0.35">
      <c r="B28" s="59"/>
      <c r="C28" s="202"/>
      <c r="D28" s="545"/>
      <c r="E28" s="545"/>
      <c r="F28" s="545"/>
      <c r="G28" s="202"/>
      <c r="H28" s="202"/>
      <c r="I28" s="60"/>
      <c r="J28" s="61"/>
      <c r="L28" s="59"/>
      <c r="M28" s="202"/>
      <c r="N28" s="202"/>
      <c r="O28" s="202"/>
      <c r="P28" s="202"/>
      <c r="Q28" s="202"/>
      <c r="R28" s="202"/>
      <c r="S28" s="60"/>
    </row>
    <row r="29" spans="2:19" x14ac:dyDescent="0.3">
      <c r="E29" s="61"/>
      <c r="F29" s="61"/>
      <c r="G29" s="61"/>
      <c r="I29" s="61"/>
    </row>
    <row r="30" spans="2:19" x14ac:dyDescent="0.3"/>
    <row r="31" spans="2:19" x14ac:dyDescent="0.3"/>
  </sheetData>
  <sheetProtection password="CA11" sheet="1" objects="1" scenarios="1" formatColumns="0"/>
  <mergeCells count="52">
    <mergeCell ref="C3:N3"/>
    <mergeCell ref="C6:H6"/>
    <mergeCell ref="M6:R6"/>
    <mergeCell ref="C7:H7"/>
    <mergeCell ref="M7:R7"/>
    <mergeCell ref="C8:H8"/>
    <mergeCell ref="M8:R8"/>
    <mergeCell ref="C9:H9"/>
    <mergeCell ref="M9:R9"/>
    <mergeCell ref="C10:H10"/>
    <mergeCell ref="M10:R10"/>
    <mergeCell ref="D26:H26"/>
    <mergeCell ref="N26:R26"/>
    <mergeCell ref="D12:E12"/>
    <mergeCell ref="N12:O12"/>
    <mergeCell ref="C13:H13"/>
    <mergeCell ref="M13:R13"/>
    <mergeCell ref="D14:H14"/>
    <mergeCell ref="N14:R14"/>
    <mergeCell ref="G15:H15"/>
    <mergeCell ref="N15:O15"/>
    <mergeCell ref="Q15:R15"/>
    <mergeCell ref="D16:H16"/>
    <mergeCell ref="J16:J27"/>
    <mergeCell ref="K16:K27"/>
    <mergeCell ref="N16:R16"/>
    <mergeCell ref="D17:H17"/>
    <mergeCell ref="N17:R17"/>
    <mergeCell ref="D25:H25"/>
    <mergeCell ref="N25:R25"/>
    <mergeCell ref="D20:H20"/>
    <mergeCell ref="N20:R20"/>
    <mergeCell ref="D21:H21"/>
    <mergeCell ref="N21:R21"/>
    <mergeCell ref="D22:H22"/>
    <mergeCell ref="N22:R22"/>
    <mergeCell ref="D27:H27"/>
    <mergeCell ref="N27:R27"/>
    <mergeCell ref="D28:F28"/>
    <mergeCell ref="C1:F1"/>
    <mergeCell ref="J1:M1"/>
    <mergeCell ref="D23:H23"/>
    <mergeCell ref="N23:R23"/>
    <mergeCell ref="D24:H24"/>
    <mergeCell ref="N24:R24"/>
    <mergeCell ref="E18:F18"/>
    <mergeCell ref="G18:H18"/>
    <mergeCell ref="O18:P18"/>
    <mergeCell ref="Q18:R18"/>
    <mergeCell ref="D19:H19"/>
    <mergeCell ref="N19:R19"/>
    <mergeCell ref="D15:E15"/>
  </mergeCells>
  <pageMargins left="0.20874015748031499" right="0.36850393700786999" top="0.336220472440945" bottom="0.15748031496063" header="0.31496062992126" footer="0.31496062992126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V32"/>
  <sheetViews>
    <sheetView workbookViewId="0">
      <selection activeCell="P4" sqref="P4"/>
    </sheetView>
  </sheetViews>
  <sheetFormatPr defaultColWidth="0" defaultRowHeight="14.4" zeroHeight="1" x14ac:dyDescent="0.3"/>
  <cols>
    <col min="1" max="2" width="1.6640625" style="17" customWidth="1"/>
    <col min="3" max="3" width="7" style="17" customWidth="1"/>
    <col min="4" max="4" width="16.44140625" style="17" customWidth="1"/>
    <col min="5" max="5" width="5.88671875" style="17" customWidth="1"/>
    <col min="6" max="7" width="9.33203125" style="17" customWidth="1"/>
    <col min="8" max="8" width="10" style="17" customWidth="1"/>
    <col min="9" max="9" width="1.44140625" style="17" customWidth="1"/>
    <col min="10" max="11" width="8.109375" style="17" customWidth="1"/>
    <col min="12" max="12" width="1.6640625" style="17" customWidth="1"/>
    <col min="13" max="13" width="7" style="17" customWidth="1"/>
    <col min="14" max="14" width="15.5546875" style="17" customWidth="1"/>
    <col min="15" max="15" width="5.6640625" style="17" customWidth="1"/>
    <col min="16" max="16" width="9.109375" style="17" customWidth="1"/>
    <col min="17" max="17" width="9.33203125" style="17" customWidth="1"/>
    <col min="18" max="18" width="10.5546875" style="17" customWidth="1"/>
    <col min="19" max="19" width="2.109375" style="17" customWidth="1"/>
    <col min="20" max="20" width="1.33203125" style="17" customWidth="1"/>
    <col min="21" max="22" width="0" style="17" hidden="1" customWidth="1"/>
    <col min="23" max="16384" width="8.88671875" style="17" hidden="1"/>
  </cols>
  <sheetData>
    <row r="1" spans="2:20" s="212" customFormat="1" ht="33" customHeight="1" thickBot="1" x14ac:dyDescent="0.45">
      <c r="C1" s="549" t="s">
        <v>212</v>
      </c>
      <c r="D1" s="550"/>
      <c r="E1" s="550"/>
      <c r="F1" s="551"/>
      <c r="G1" s="549" t="s">
        <v>205</v>
      </c>
      <c r="H1" s="550"/>
      <c r="I1" s="550"/>
      <c r="J1" s="551"/>
    </row>
    <row r="2" spans="2:20" ht="27" customHeight="1" x14ac:dyDescent="0.3"/>
    <row r="3" spans="2:20" ht="28.95" customHeight="1" x14ac:dyDescent="0.3">
      <c r="C3" s="597" t="s">
        <v>160</v>
      </c>
      <c r="D3" s="598"/>
      <c r="E3" s="598"/>
      <c r="F3" s="598"/>
      <c r="G3" s="598"/>
      <c r="H3" s="598"/>
      <c r="I3" s="598"/>
      <c r="J3" s="598"/>
      <c r="K3" s="598"/>
      <c r="L3" s="598"/>
      <c r="M3" s="598"/>
      <c r="N3" s="598"/>
      <c r="O3" s="599"/>
      <c r="P3" s="182">
        <v>1</v>
      </c>
    </row>
    <row r="4" spans="2:20" ht="22.2" customHeight="1" thickBot="1" x14ac:dyDescent="0.35"/>
    <row r="5" spans="2:20" ht="9.6" customHeight="1" x14ac:dyDescent="0.3">
      <c r="B5" s="30"/>
      <c r="C5" s="31"/>
      <c r="D5" s="31"/>
      <c r="E5" s="31"/>
      <c r="F5" s="31"/>
      <c r="G5" s="31"/>
      <c r="H5" s="31"/>
      <c r="I5" s="32"/>
      <c r="L5" s="30"/>
      <c r="M5" s="31"/>
      <c r="N5" s="31"/>
      <c r="O5" s="31"/>
      <c r="P5" s="31"/>
      <c r="Q5" s="31"/>
      <c r="R5" s="31"/>
      <c r="S5" s="32"/>
    </row>
    <row r="6" spans="2:20" s="55" customFormat="1" ht="24" customHeight="1" thickBot="1" x14ac:dyDescent="0.35">
      <c r="B6" s="121"/>
      <c r="C6" s="600" t="s">
        <v>1</v>
      </c>
      <c r="D6" s="600"/>
      <c r="E6" s="600"/>
      <c r="F6" s="600"/>
      <c r="G6" s="600"/>
      <c r="H6" s="600"/>
      <c r="I6" s="206"/>
      <c r="J6" s="170"/>
      <c r="K6" s="170"/>
      <c r="L6" s="121"/>
      <c r="M6" s="600" t="s">
        <v>1</v>
      </c>
      <c r="N6" s="600"/>
      <c r="O6" s="600"/>
      <c r="P6" s="600"/>
      <c r="Q6" s="600"/>
      <c r="R6" s="600"/>
      <c r="S6" s="206"/>
    </row>
    <row r="7" spans="2:20" ht="24" customHeight="1" x14ac:dyDescent="0.35">
      <c r="B7" s="64"/>
      <c r="C7" s="593" t="s">
        <v>67</v>
      </c>
      <c r="D7" s="594"/>
      <c r="E7" s="595" t="str">
        <f>VLOOKUP(H8,'Patrak C'!A9:G73,2,0)</f>
        <v>રમેશ</v>
      </c>
      <c r="F7" s="595"/>
      <c r="G7" s="595"/>
      <c r="H7" s="596"/>
      <c r="I7" s="65"/>
      <c r="J7" s="179"/>
      <c r="K7" s="179"/>
      <c r="L7" s="64"/>
      <c r="M7" s="593" t="s">
        <v>67</v>
      </c>
      <c r="N7" s="594"/>
      <c r="O7" s="595" t="str">
        <f>VLOOKUP(R8,'Patrak C'!A9:G73,2,0)</f>
        <v>રાજ ભીખાભાઈ સોલંકી</v>
      </c>
      <c r="P7" s="595"/>
      <c r="Q7" s="595"/>
      <c r="R7" s="596"/>
      <c r="S7" s="65"/>
      <c r="T7" s="63"/>
    </row>
    <row r="8" spans="2:20" ht="24" customHeight="1" x14ac:dyDescent="0.35">
      <c r="B8" s="64"/>
      <c r="C8" s="66" t="s">
        <v>102</v>
      </c>
      <c r="D8" s="107">
        <f>'School Data'!B23</f>
        <v>7</v>
      </c>
      <c r="E8" s="58" t="s">
        <v>64</v>
      </c>
      <c r="F8" s="208" t="str">
        <f>'School Data'!B24</f>
        <v>-</v>
      </c>
      <c r="G8" s="115" t="s">
        <v>141</v>
      </c>
      <c r="H8" s="181">
        <f>R8+1</f>
        <v>2</v>
      </c>
      <c r="I8" s="67"/>
      <c r="J8" s="71"/>
      <c r="K8" s="71"/>
      <c r="L8" s="64"/>
      <c r="M8" s="66" t="s">
        <v>102</v>
      </c>
      <c r="N8" s="107">
        <f>'School Data'!B23</f>
        <v>7</v>
      </c>
      <c r="O8" s="115" t="s">
        <v>64</v>
      </c>
      <c r="P8" s="208" t="str">
        <f>'School Data'!B24</f>
        <v>-</v>
      </c>
      <c r="Q8" s="115" t="s">
        <v>141</v>
      </c>
      <c r="R8" s="126">
        <f>P3</f>
        <v>1</v>
      </c>
      <c r="S8" s="67"/>
      <c r="T8" s="63"/>
    </row>
    <row r="9" spans="2:20" ht="7.95" customHeight="1" thickBot="1" x14ac:dyDescent="0.4">
      <c r="B9" s="64"/>
      <c r="C9" s="68"/>
      <c r="D9" s="69"/>
      <c r="E9" s="69"/>
      <c r="F9" s="69"/>
      <c r="G9" s="69"/>
      <c r="H9" s="70"/>
      <c r="I9" s="67"/>
      <c r="J9" s="71"/>
      <c r="K9" s="71"/>
      <c r="L9" s="64"/>
      <c r="M9" s="68"/>
      <c r="N9" s="69"/>
      <c r="O9" s="69"/>
      <c r="P9" s="69"/>
      <c r="Q9" s="69"/>
      <c r="R9" s="70"/>
      <c r="S9" s="67"/>
      <c r="T9" s="63"/>
    </row>
    <row r="10" spans="2:20" ht="9.6" customHeight="1" x14ac:dyDescent="0.35">
      <c r="B10" s="64"/>
      <c r="C10" s="582"/>
      <c r="D10" s="582"/>
      <c r="E10" s="582"/>
      <c r="F10" s="582"/>
      <c r="G10" s="582"/>
      <c r="H10" s="582"/>
      <c r="I10" s="67"/>
      <c r="J10" s="71"/>
      <c r="K10" s="71"/>
      <c r="L10" s="64"/>
      <c r="M10" s="582"/>
      <c r="N10" s="582"/>
      <c r="O10" s="582"/>
      <c r="P10" s="582"/>
      <c r="Q10" s="582"/>
      <c r="R10" s="582"/>
      <c r="S10" s="67"/>
      <c r="T10" s="63"/>
    </row>
    <row r="11" spans="2:20" ht="19.95" customHeight="1" x14ac:dyDescent="0.35">
      <c r="B11" s="64"/>
      <c r="C11" s="583" t="s">
        <v>33</v>
      </c>
      <c r="D11" s="585" t="s">
        <v>68</v>
      </c>
      <c r="E11" s="586"/>
      <c r="F11" s="209" t="s">
        <v>19</v>
      </c>
      <c r="G11" s="209" t="s">
        <v>59</v>
      </c>
      <c r="H11" s="589" t="s">
        <v>69</v>
      </c>
      <c r="I11" s="57"/>
      <c r="J11" s="171"/>
      <c r="K11" s="171"/>
      <c r="L11" s="64"/>
      <c r="M11" s="591" t="s">
        <v>33</v>
      </c>
      <c r="N11" s="585" t="s">
        <v>68</v>
      </c>
      <c r="O11" s="586"/>
      <c r="P11" s="209" t="s">
        <v>19</v>
      </c>
      <c r="Q11" s="209" t="s">
        <v>59</v>
      </c>
      <c r="R11" s="589" t="s">
        <v>69</v>
      </c>
      <c r="S11" s="57"/>
      <c r="T11" s="63"/>
    </row>
    <row r="12" spans="2:20" ht="23.4" customHeight="1" x14ac:dyDescent="0.35">
      <c r="B12" s="64"/>
      <c r="C12" s="584"/>
      <c r="D12" s="587"/>
      <c r="E12" s="588"/>
      <c r="F12" s="210" t="s">
        <v>60</v>
      </c>
      <c r="G12" s="210" t="s">
        <v>28</v>
      </c>
      <c r="H12" s="590"/>
      <c r="I12" s="57"/>
      <c r="J12" s="171"/>
      <c r="K12" s="171"/>
      <c r="L12" s="64"/>
      <c r="M12" s="592"/>
      <c r="N12" s="587"/>
      <c r="O12" s="588"/>
      <c r="P12" s="210" t="s">
        <v>60</v>
      </c>
      <c r="Q12" s="210" t="s">
        <v>28</v>
      </c>
      <c r="R12" s="590"/>
      <c r="S12" s="57"/>
      <c r="T12" s="63"/>
    </row>
    <row r="13" spans="2:20" ht="21" customHeight="1" x14ac:dyDescent="0.35">
      <c r="B13" s="64"/>
      <c r="C13" s="72">
        <v>1</v>
      </c>
      <c r="D13" s="579" t="s">
        <v>58</v>
      </c>
      <c r="E13" s="580"/>
      <c r="F13" s="211">
        <v>200</v>
      </c>
      <c r="G13" s="74" t="str">
        <f>VLOOKUP(H8,'Patrak C'!A9:BR73,15,0)</f>
        <v>B</v>
      </c>
      <c r="H13" s="75"/>
      <c r="I13" s="67"/>
      <c r="J13" s="71"/>
      <c r="K13" s="71"/>
      <c r="L13" s="64"/>
      <c r="M13" s="72">
        <v>1</v>
      </c>
      <c r="N13" s="579" t="str">
        <f>D13</f>
        <v xml:space="preserve">ગુજરાતી </v>
      </c>
      <c r="O13" s="580"/>
      <c r="P13" s="211">
        <v>200</v>
      </c>
      <c r="Q13" s="74" t="str">
        <f>VLOOKUP(R8,'Patrak C'!A9:BR73,15,0)</f>
        <v>A</v>
      </c>
      <c r="R13" s="75"/>
      <c r="S13" s="67"/>
      <c r="T13" s="63"/>
    </row>
    <row r="14" spans="2:20" ht="21" customHeight="1" x14ac:dyDescent="0.35">
      <c r="B14" s="64"/>
      <c r="C14" s="72">
        <v>2</v>
      </c>
      <c r="D14" s="579" t="s">
        <v>73</v>
      </c>
      <c r="E14" s="580"/>
      <c r="F14" s="211">
        <v>200</v>
      </c>
      <c r="G14" s="74" t="str">
        <f>VLOOKUP(H8,'Patrak C'!A9:BR73,24,0)</f>
        <v>B</v>
      </c>
      <c r="H14" s="75"/>
      <c r="I14" s="67"/>
      <c r="J14" s="71"/>
      <c r="K14" s="71"/>
      <c r="L14" s="64"/>
      <c r="M14" s="72">
        <v>2</v>
      </c>
      <c r="N14" s="579" t="str">
        <f t="shared" ref="N14:N19" si="0">D14</f>
        <v xml:space="preserve">ગણિત </v>
      </c>
      <c r="O14" s="580"/>
      <c r="P14" s="211">
        <v>200</v>
      </c>
      <c r="Q14" s="74" t="str">
        <f>VLOOKUP(R8,'Patrak C'!A9:BR73,24,0)</f>
        <v>A</v>
      </c>
      <c r="R14" s="75"/>
      <c r="S14" s="67"/>
      <c r="T14" s="63"/>
    </row>
    <row r="15" spans="2:20" ht="21" customHeight="1" x14ac:dyDescent="0.35">
      <c r="B15" s="64"/>
      <c r="C15" s="72">
        <v>3</v>
      </c>
      <c r="D15" s="579" t="s">
        <v>70</v>
      </c>
      <c r="E15" s="580"/>
      <c r="F15" s="211">
        <v>200</v>
      </c>
      <c r="G15" s="74" t="str">
        <f>VLOOKUP(H8,'Patrak C'!A9:BR73,32,0)</f>
        <v>B</v>
      </c>
      <c r="H15" s="75"/>
      <c r="I15" s="67"/>
      <c r="J15" s="71"/>
      <c r="K15" s="71"/>
      <c r="L15" s="64"/>
      <c r="M15" s="72">
        <v>3</v>
      </c>
      <c r="N15" s="579" t="str">
        <f t="shared" si="0"/>
        <v xml:space="preserve">હિન્દી </v>
      </c>
      <c r="O15" s="580"/>
      <c r="P15" s="211">
        <v>200</v>
      </c>
      <c r="Q15" s="74" t="str">
        <f>VLOOKUP(R8,'Patrak C'!A9:BR73,32,0)</f>
        <v>A</v>
      </c>
      <c r="R15" s="75"/>
      <c r="S15" s="67"/>
      <c r="T15" s="63"/>
    </row>
    <row r="16" spans="2:20" ht="21" customHeight="1" x14ac:dyDescent="0.35">
      <c r="B16" s="64"/>
      <c r="C16" s="72">
        <v>4</v>
      </c>
      <c r="D16" s="579" t="s">
        <v>71</v>
      </c>
      <c r="E16" s="580"/>
      <c r="F16" s="211">
        <v>200</v>
      </c>
      <c r="G16" s="74" t="str">
        <f>VLOOKUP(H8,'Patrak C'!A9:BR73,41,0)</f>
        <v>B</v>
      </c>
      <c r="H16" s="75"/>
      <c r="I16" s="67"/>
      <c r="J16" s="71"/>
      <c r="K16" s="71"/>
      <c r="L16" s="64"/>
      <c r="M16" s="72">
        <v>4</v>
      </c>
      <c r="N16" s="579" t="str">
        <f t="shared" si="0"/>
        <v xml:space="preserve">અંગ્રેજી </v>
      </c>
      <c r="O16" s="580"/>
      <c r="P16" s="211">
        <v>200</v>
      </c>
      <c r="Q16" s="74" t="str">
        <f>VLOOKUP(R8,'Patrak C'!A9:BR73,41,0)</f>
        <v>A</v>
      </c>
      <c r="R16" s="75"/>
      <c r="S16" s="67"/>
      <c r="T16" s="63"/>
    </row>
    <row r="17" spans="2:20" ht="21" customHeight="1" x14ac:dyDescent="0.35">
      <c r="B17" s="64"/>
      <c r="C17" s="72">
        <v>5</v>
      </c>
      <c r="D17" s="579" t="s">
        <v>74</v>
      </c>
      <c r="E17" s="580"/>
      <c r="F17" s="211">
        <v>200</v>
      </c>
      <c r="G17" s="74" t="str">
        <f>VLOOKUP(H8,'Patrak C'!A9:BR73,49,0)</f>
        <v>B</v>
      </c>
      <c r="H17" s="75"/>
      <c r="I17" s="67"/>
      <c r="J17" s="71"/>
      <c r="K17" s="71"/>
      <c r="L17" s="64"/>
      <c r="M17" s="72">
        <v>5</v>
      </c>
      <c r="N17" s="579" t="str">
        <f t="shared" si="0"/>
        <v xml:space="preserve">વિ.અને ટેકનોલોજી </v>
      </c>
      <c r="O17" s="580"/>
      <c r="P17" s="211">
        <v>200</v>
      </c>
      <c r="Q17" s="74" t="str">
        <f>VLOOKUP(R8,'Patrak C'!A9:BR73,49,0)</f>
        <v>A</v>
      </c>
      <c r="R17" s="75"/>
      <c r="S17" s="67"/>
      <c r="T17" s="63"/>
    </row>
    <row r="18" spans="2:20" ht="21" customHeight="1" x14ac:dyDescent="0.35">
      <c r="B18" s="64"/>
      <c r="C18" s="72">
        <v>6</v>
      </c>
      <c r="D18" s="579" t="s">
        <v>75</v>
      </c>
      <c r="E18" s="580"/>
      <c r="F18" s="211">
        <v>200</v>
      </c>
      <c r="G18" s="74" t="str">
        <f>VLOOKUP(H8,'Patrak C'!A9:BR73,58,0)</f>
        <v>B</v>
      </c>
      <c r="H18" s="75"/>
      <c r="I18" s="67"/>
      <c r="J18" s="71"/>
      <c r="K18" s="71"/>
      <c r="L18" s="64"/>
      <c r="M18" s="72">
        <v>6</v>
      </c>
      <c r="N18" s="579" t="str">
        <f t="shared" si="0"/>
        <v xml:space="preserve">સામાજિક વિજ્ઞાન </v>
      </c>
      <c r="O18" s="580"/>
      <c r="P18" s="211">
        <v>200</v>
      </c>
      <c r="Q18" s="74" t="str">
        <f>VLOOKUP(R8,'Patrak C'!A9:BR73,58,0)</f>
        <v>A</v>
      </c>
      <c r="R18" s="75"/>
      <c r="S18" s="67"/>
      <c r="T18" s="63"/>
    </row>
    <row r="19" spans="2:20" ht="21" customHeight="1" x14ac:dyDescent="0.35">
      <c r="B19" s="64"/>
      <c r="C19" s="72">
        <v>7</v>
      </c>
      <c r="D19" s="579" t="s">
        <v>72</v>
      </c>
      <c r="E19" s="580"/>
      <c r="F19" s="211">
        <v>200</v>
      </c>
      <c r="G19" s="74" t="str">
        <f>VLOOKUP(H8,'Patrak C'!A9:BR73,66,0)</f>
        <v>B</v>
      </c>
      <c r="H19" s="75"/>
      <c r="I19" s="67"/>
      <c r="J19" s="71"/>
      <c r="K19" s="71"/>
      <c r="L19" s="64"/>
      <c r="M19" s="72">
        <v>7</v>
      </c>
      <c r="N19" s="579" t="str">
        <f t="shared" si="0"/>
        <v xml:space="preserve">સંસ્કૃત </v>
      </c>
      <c r="O19" s="580"/>
      <c r="P19" s="211">
        <v>200</v>
      </c>
      <c r="Q19" s="74" t="str">
        <f>VLOOKUP(R8,'Patrak C'!A9:BR73,66,0)</f>
        <v>A</v>
      </c>
      <c r="R19" s="75"/>
      <c r="S19" s="67"/>
      <c r="T19" s="63"/>
    </row>
    <row r="20" spans="2:20" ht="21" customHeight="1" x14ac:dyDescent="0.35">
      <c r="B20" s="64"/>
      <c r="C20" s="72">
        <v>8</v>
      </c>
      <c r="D20" s="579" t="s">
        <v>76</v>
      </c>
      <c r="E20" s="580"/>
      <c r="F20" s="211">
        <v>400</v>
      </c>
      <c r="G20" s="74" t="str">
        <f>VLOOKUP(H8,'Patrak C'!A9:BR73,68,0)</f>
        <v>E</v>
      </c>
      <c r="H20" s="75"/>
      <c r="I20" s="67"/>
      <c r="J20" s="71"/>
      <c r="K20" s="71"/>
      <c r="L20" s="64"/>
      <c r="M20" s="72">
        <v>8</v>
      </c>
      <c r="N20" s="579" t="s">
        <v>76</v>
      </c>
      <c r="O20" s="580"/>
      <c r="P20" s="211">
        <v>400</v>
      </c>
      <c r="Q20" s="74" t="str">
        <f>VLOOKUP(R8,'Patrak C'!A9:BR73,68,0)</f>
        <v>E</v>
      </c>
      <c r="R20" s="75"/>
      <c r="S20" s="67"/>
      <c r="T20" s="63"/>
    </row>
    <row r="21" spans="2:20" ht="22.2" customHeight="1" x14ac:dyDescent="0.35">
      <c r="B21" s="64"/>
      <c r="C21" s="574" t="s">
        <v>77</v>
      </c>
      <c r="D21" s="575"/>
      <c r="E21" s="581"/>
      <c r="F21" s="211">
        <v>1800</v>
      </c>
      <c r="G21" s="74" t="str">
        <f>VLOOKUP(H8,'Patrak C'!A9:BR73,70,0)</f>
        <v>C</v>
      </c>
      <c r="H21" s="75"/>
      <c r="I21" s="67"/>
      <c r="J21" s="71"/>
      <c r="K21" s="71"/>
      <c r="L21" s="64"/>
      <c r="M21" s="574" t="s">
        <v>77</v>
      </c>
      <c r="N21" s="575"/>
      <c r="O21" s="581"/>
      <c r="P21" s="211">
        <v>1800</v>
      </c>
      <c r="Q21" s="74" t="str">
        <f>VLOOKUP(R8,'Patrak C'!A9:BR73,70,0)</f>
        <v>B</v>
      </c>
      <c r="R21" s="75"/>
      <c r="S21" s="67"/>
      <c r="T21" s="63"/>
    </row>
    <row r="22" spans="2:20" ht="25.2" customHeight="1" x14ac:dyDescent="0.35">
      <c r="B22" s="64"/>
      <c r="C22" s="573" t="s">
        <v>80</v>
      </c>
      <c r="D22" s="573"/>
      <c r="E22" s="573"/>
      <c r="F22" s="207" t="str">
        <f>G21</f>
        <v>C</v>
      </c>
      <c r="G22" s="180"/>
      <c r="H22" s="138"/>
      <c r="I22" s="67"/>
      <c r="J22" s="179"/>
      <c r="K22" s="71"/>
      <c r="L22" s="64"/>
      <c r="M22" s="574" t="s">
        <v>80</v>
      </c>
      <c r="N22" s="575"/>
      <c r="O22" s="575"/>
      <c r="P22" s="72" t="str">
        <f>Q21</f>
        <v>B</v>
      </c>
      <c r="Q22" s="180"/>
      <c r="R22" s="138"/>
      <c r="S22" s="67"/>
      <c r="T22" s="63"/>
    </row>
    <row r="23" spans="2:20" ht="21" customHeight="1" x14ac:dyDescent="0.35">
      <c r="B23" s="64"/>
      <c r="C23" s="115"/>
      <c r="D23" s="115"/>
      <c r="E23" s="115"/>
      <c r="F23" s="115"/>
      <c r="G23" s="199"/>
      <c r="H23" s="71"/>
      <c r="I23" s="67"/>
      <c r="J23" s="71"/>
      <c r="K23" s="71"/>
      <c r="L23" s="64"/>
      <c r="M23" s="115"/>
      <c r="N23" s="115"/>
      <c r="O23" s="115"/>
      <c r="P23" s="115"/>
      <c r="Q23" s="199"/>
      <c r="R23" s="71"/>
      <c r="S23" s="67"/>
      <c r="T23" s="63"/>
    </row>
    <row r="24" spans="2:20" ht="21" customHeight="1" x14ac:dyDescent="0.35">
      <c r="B24" s="64"/>
      <c r="C24" s="576" t="str">
        <f>VLOOKUP(H8,'Student Data'!A8:R72,18,0)</f>
        <v>સૂચના :- શાળાનું નવુ સત્ર તા-    /   /20     ને     વારે શરૂ થશે.</v>
      </c>
      <c r="D24" s="576"/>
      <c r="E24" s="576"/>
      <c r="F24" s="576"/>
      <c r="G24" s="576"/>
      <c r="H24" s="576"/>
      <c r="I24" s="67"/>
      <c r="J24" s="71"/>
      <c r="K24" s="71"/>
      <c r="L24" s="64"/>
      <c r="M24" s="576" t="str">
        <f>VLOOKUP(R8,'Student Data'!A8:R72,18,0)</f>
        <v>ખૂબ સરસ, અભિનંદન                                                   સૂચના :- શાળાનું નવુ સત્ર તા-    /   /20     ને     વારે શરૂ થશે.</v>
      </c>
      <c r="N24" s="576"/>
      <c r="O24" s="576"/>
      <c r="P24" s="576"/>
      <c r="Q24" s="576"/>
      <c r="R24" s="576"/>
      <c r="S24" s="67"/>
      <c r="T24" s="63"/>
    </row>
    <row r="25" spans="2:20" ht="16.95" customHeight="1" x14ac:dyDescent="0.35">
      <c r="B25" s="64"/>
      <c r="C25" s="576"/>
      <c r="D25" s="576"/>
      <c r="E25" s="576"/>
      <c r="F25" s="576"/>
      <c r="G25" s="576"/>
      <c r="H25" s="576"/>
      <c r="I25" s="67"/>
      <c r="J25" s="71"/>
      <c r="K25" s="71"/>
      <c r="L25" s="64"/>
      <c r="M25" s="576"/>
      <c r="N25" s="576"/>
      <c r="O25" s="576"/>
      <c r="P25" s="576"/>
      <c r="Q25" s="576"/>
      <c r="R25" s="576"/>
      <c r="S25" s="67"/>
      <c r="T25" s="63"/>
    </row>
    <row r="26" spans="2:20" ht="9.6" customHeight="1" x14ac:dyDescent="0.35">
      <c r="B26" s="64"/>
      <c r="C26" s="71"/>
      <c r="D26" s="71"/>
      <c r="E26" s="71"/>
      <c r="F26" s="71"/>
      <c r="G26" s="71"/>
      <c r="H26" s="71"/>
      <c r="I26" s="67"/>
      <c r="J26" s="71"/>
      <c r="K26" s="71"/>
      <c r="L26" s="64"/>
      <c r="M26" s="71"/>
      <c r="N26" s="71"/>
      <c r="O26" s="71"/>
      <c r="P26" s="71"/>
      <c r="Q26" s="71"/>
      <c r="R26" s="71"/>
      <c r="S26" s="67"/>
      <c r="T26" s="63"/>
    </row>
    <row r="27" spans="2:20" ht="24" customHeight="1" x14ac:dyDescent="0.35">
      <c r="B27" s="577" t="s">
        <v>146</v>
      </c>
      <c r="C27" s="578"/>
      <c r="D27" s="122" t="str">
        <f>'School Data'!B26</f>
        <v>ચાંગોદર</v>
      </c>
      <c r="E27" s="123"/>
      <c r="F27" s="172"/>
      <c r="G27" s="205" t="s">
        <v>148</v>
      </c>
      <c r="H27" s="122"/>
      <c r="I27" s="67"/>
      <c r="J27" s="71"/>
      <c r="K27" s="71"/>
      <c r="L27" s="577" t="s">
        <v>146</v>
      </c>
      <c r="M27" s="578"/>
      <c r="N27" s="122" t="str">
        <f>'School Data'!B26</f>
        <v>ચાંગોદર</v>
      </c>
      <c r="O27" s="123"/>
      <c r="P27" s="125"/>
      <c r="Q27" s="205" t="s">
        <v>148</v>
      </c>
      <c r="R27" s="76"/>
      <c r="S27" s="67"/>
      <c r="T27" s="63"/>
    </row>
    <row r="28" spans="2:20" ht="19.95" customHeight="1" x14ac:dyDescent="0.35">
      <c r="B28" s="577" t="s">
        <v>147</v>
      </c>
      <c r="C28" s="578"/>
      <c r="D28" s="140" t="str">
        <f>'School Data'!B30</f>
        <v>-</v>
      </c>
      <c r="E28" s="184"/>
      <c r="F28" s="172"/>
      <c r="G28" s="172"/>
      <c r="H28" s="172"/>
      <c r="I28" s="67"/>
      <c r="J28" s="71"/>
      <c r="K28" s="71"/>
      <c r="L28" s="577" t="s">
        <v>147</v>
      </c>
      <c r="M28" s="578"/>
      <c r="N28" s="140" t="str">
        <f>'School Data'!B30</f>
        <v>-</v>
      </c>
      <c r="O28" s="184"/>
      <c r="P28" s="125"/>
      <c r="Q28" s="125"/>
      <c r="R28" s="125"/>
      <c r="S28" s="67"/>
      <c r="T28" s="63"/>
    </row>
    <row r="29" spans="2:20" ht="13.95" customHeight="1" x14ac:dyDescent="0.35">
      <c r="B29" s="64"/>
      <c r="C29" s="71"/>
      <c r="D29" s="71"/>
      <c r="E29" s="71"/>
      <c r="F29" s="71"/>
      <c r="G29" s="71"/>
      <c r="H29" s="71"/>
      <c r="I29" s="67"/>
      <c r="J29" s="71"/>
      <c r="K29" s="71"/>
      <c r="L29" s="64"/>
      <c r="M29" s="71"/>
      <c r="N29" s="71"/>
      <c r="O29" s="71"/>
      <c r="P29" s="71"/>
      <c r="Q29" s="71"/>
      <c r="R29" s="71"/>
      <c r="S29" s="67"/>
      <c r="T29" s="63"/>
    </row>
    <row r="30" spans="2:20" s="77" customFormat="1" ht="25.2" customHeight="1" x14ac:dyDescent="0.3">
      <c r="B30" s="78"/>
      <c r="C30" s="572" t="s">
        <v>78</v>
      </c>
      <c r="D30" s="572"/>
      <c r="E30" s="204"/>
      <c r="F30" s="125"/>
      <c r="G30" s="572" t="s">
        <v>79</v>
      </c>
      <c r="H30" s="572"/>
      <c r="I30" s="79"/>
      <c r="J30" s="204"/>
      <c r="K30" s="204"/>
      <c r="L30" s="78"/>
      <c r="M30" s="572" t="s">
        <v>78</v>
      </c>
      <c r="N30" s="572"/>
      <c r="O30" s="204"/>
      <c r="P30" s="125"/>
      <c r="Q30" s="572" t="s">
        <v>79</v>
      </c>
      <c r="R30" s="572"/>
      <c r="S30" s="79"/>
    </row>
    <row r="31" spans="2:20" ht="6.6" customHeight="1" thickBot="1" x14ac:dyDescent="0.35">
      <c r="B31" s="59"/>
      <c r="C31" s="80"/>
      <c r="D31" s="80"/>
      <c r="E31" s="80"/>
      <c r="F31" s="80"/>
      <c r="G31" s="80"/>
      <c r="H31" s="80"/>
      <c r="I31" s="81"/>
      <c r="J31" s="82"/>
      <c r="K31" s="82"/>
      <c r="L31" s="59"/>
      <c r="M31" s="80"/>
      <c r="N31" s="80"/>
      <c r="O31" s="80"/>
      <c r="P31" s="80"/>
      <c r="Q31" s="80"/>
      <c r="R31" s="80"/>
      <c r="S31" s="81"/>
    </row>
    <row r="32" spans="2:20" ht="5.4" customHeight="1" x14ac:dyDescent="0.3"/>
  </sheetData>
  <sheetProtection password="CA11" sheet="1" objects="1" scenarios="1" formatColumns="0"/>
  <mergeCells count="47">
    <mergeCell ref="C7:D7"/>
    <mergeCell ref="E7:H7"/>
    <mergeCell ref="M7:N7"/>
    <mergeCell ref="O7:R7"/>
    <mergeCell ref="C1:F1"/>
    <mergeCell ref="G1:J1"/>
    <mergeCell ref="C3:O3"/>
    <mergeCell ref="C6:H6"/>
    <mergeCell ref="M6:R6"/>
    <mergeCell ref="C10:H10"/>
    <mergeCell ref="M10:R10"/>
    <mergeCell ref="C11:C12"/>
    <mergeCell ref="D11:E12"/>
    <mergeCell ref="H11:H12"/>
    <mergeCell ref="M11:M12"/>
    <mergeCell ref="N11:O12"/>
    <mergeCell ref="R11:R12"/>
    <mergeCell ref="D13:E13"/>
    <mergeCell ref="N13:O13"/>
    <mergeCell ref="D14:E14"/>
    <mergeCell ref="N14:O14"/>
    <mergeCell ref="D15:E15"/>
    <mergeCell ref="N15:O15"/>
    <mergeCell ref="D16:E16"/>
    <mergeCell ref="N16:O16"/>
    <mergeCell ref="D17:E17"/>
    <mergeCell ref="N17:O17"/>
    <mergeCell ref="D18:E18"/>
    <mergeCell ref="N18:O18"/>
    <mergeCell ref="D19:E19"/>
    <mergeCell ref="N19:O19"/>
    <mergeCell ref="D20:E20"/>
    <mergeCell ref="N20:O20"/>
    <mergeCell ref="C21:E21"/>
    <mergeCell ref="M21:O21"/>
    <mergeCell ref="Q30:R30"/>
    <mergeCell ref="C22:E22"/>
    <mergeCell ref="M22:O22"/>
    <mergeCell ref="C24:H25"/>
    <mergeCell ref="M24:R25"/>
    <mergeCell ref="B27:C27"/>
    <mergeCell ref="L27:M27"/>
    <mergeCell ref="B28:C28"/>
    <mergeCell ref="L28:M28"/>
    <mergeCell ref="C30:D30"/>
    <mergeCell ref="G30:H30"/>
    <mergeCell ref="M30:N30"/>
  </mergeCells>
  <pageMargins left="0.20685039370078701" right="0.21811023622047199" top="0.23622047244094499" bottom="0.20574803149606299" header="0.31496062992126" footer="0.31496062992126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2060"/>
  </sheetPr>
  <dimension ref="A1:T31"/>
  <sheetViews>
    <sheetView workbookViewId="0">
      <selection activeCell="C1" sqref="C1:E1"/>
    </sheetView>
  </sheetViews>
  <sheetFormatPr defaultColWidth="0" defaultRowHeight="14.4" zeroHeight="1" x14ac:dyDescent="0.3"/>
  <cols>
    <col min="1" max="1" width="1.33203125" style="101" customWidth="1"/>
    <col min="2" max="2" width="1.6640625" style="101" customWidth="1"/>
    <col min="3" max="3" width="17.6640625" style="101" bestFit="1" customWidth="1"/>
    <col min="4" max="4" width="7.33203125" style="101" bestFit="1" customWidth="1"/>
    <col min="5" max="5" width="8.88671875" style="101" customWidth="1"/>
    <col min="6" max="6" width="9.6640625" style="101" bestFit="1" customWidth="1"/>
    <col min="7" max="7" width="10.44140625" style="101" bestFit="1" customWidth="1"/>
    <col min="8" max="8" width="6.5546875" style="101" customWidth="1"/>
    <col min="9" max="9" width="2.44140625" style="101" customWidth="1"/>
    <col min="10" max="11" width="10.44140625" style="101" customWidth="1"/>
    <col min="12" max="12" width="1.6640625" style="101" customWidth="1"/>
    <col min="13" max="13" width="17.6640625" style="101" customWidth="1"/>
    <col min="14" max="14" width="7.33203125" style="101" bestFit="1" customWidth="1"/>
    <col min="15" max="15" width="8.88671875" style="101" customWidth="1"/>
    <col min="16" max="16" width="9.6640625" style="101" bestFit="1" customWidth="1"/>
    <col min="17" max="17" width="10.44140625" style="101" bestFit="1" customWidth="1"/>
    <col min="18" max="18" width="6.5546875" style="101" customWidth="1"/>
    <col min="19" max="19" width="2.44140625" style="101" customWidth="1"/>
    <col min="20" max="20" width="1.6640625" style="101" customWidth="1"/>
    <col min="21" max="16384" width="8.88671875" style="101" hidden="1"/>
  </cols>
  <sheetData>
    <row r="1" spans="1:19" s="218" customFormat="1" ht="27" customHeight="1" thickBot="1" x14ac:dyDescent="0.35">
      <c r="A1" s="217"/>
      <c r="B1" s="217"/>
      <c r="C1" s="546" t="s">
        <v>161</v>
      </c>
      <c r="D1" s="547"/>
      <c r="E1" s="548"/>
      <c r="F1" s="217"/>
      <c r="G1" s="549" t="s">
        <v>209</v>
      </c>
      <c r="H1" s="550"/>
      <c r="I1" s="550"/>
      <c r="J1" s="551"/>
      <c r="K1" s="217"/>
      <c r="L1" s="217"/>
      <c r="M1" s="217"/>
      <c r="N1" s="217"/>
      <c r="O1" s="217"/>
      <c r="P1" s="217"/>
      <c r="Q1" s="217"/>
      <c r="R1" s="217"/>
      <c r="S1" s="217"/>
    </row>
    <row r="2" spans="1:19" s="218" customFormat="1" ht="27" customHeight="1" thickBot="1" x14ac:dyDescent="0.35">
      <c r="A2" s="217"/>
      <c r="B2" s="217"/>
      <c r="C2" s="217"/>
      <c r="D2" s="217"/>
      <c r="E2" s="217"/>
      <c r="F2" s="217"/>
      <c r="G2" s="217"/>
      <c r="H2" s="217"/>
      <c r="I2" s="217"/>
      <c r="J2" s="217"/>
      <c r="K2" s="217"/>
      <c r="L2" s="217"/>
      <c r="M2" s="217"/>
      <c r="N2" s="217"/>
      <c r="O2" s="217"/>
      <c r="P2" s="217"/>
      <c r="Q2" s="217"/>
      <c r="R2" s="217"/>
      <c r="S2" s="217"/>
    </row>
    <row r="3" spans="1:19" s="218" customFormat="1" ht="24" customHeight="1" thickBot="1" x14ac:dyDescent="0.35">
      <c r="A3" s="217"/>
      <c r="B3" s="217"/>
      <c r="C3" s="597" t="s">
        <v>160</v>
      </c>
      <c r="D3" s="598"/>
      <c r="E3" s="598"/>
      <c r="F3" s="598"/>
      <c r="G3" s="598"/>
      <c r="H3" s="598"/>
      <c r="I3" s="598"/>
      <c r="J3" s="598"/>
      <c r="K3" s="598"/>
      <c r="L3" s="598"/>
      <c r="M3" s="598"/>
      <c r="N3" s="599"/>
      <c r="O3" s="137">
        <v>1</v>
      </c>
      <c r="P3" s="217"/>
      <c r="Q3" s="217"/>
      <c r="R3" s="217"/>
      <c r="S3" s="217"/>
    </row>
    <row r="4" spans="1:19" s="218" customFormat="1" ht="22.2" customHeight="1" thickBot="1" x14ac:dyDescent="0.35">
      <c r="A4" s="217"/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</row>
    <row r="5" spans="1:19" ht="6.6" customHeight="1" x14ac:dyDescent="0.3">
      <c r="B5" s="219"/>
      <c r="C5" s="220"/>
      <c r="D5" s="220"/>
      <c r="E5" s="220"/>
      <c r="F5" s="220"/>
      <c r="G5" s="220"/>
      <c r="H5" s="220"/>
      <c r="I5" s="221"/>
      <c r="L5" s="219"/>
      <c r="M5" s="220"/>
      <c r="N5" s="220"/>
      <c r="O5" s="220"/>
      <c r="P5" s="220"/>
      <c r="Q5" s="220"/>
      <c r="R5" s="220"/>
      <c r="S5" s="221"/>
    </row>
    <row r="6" spans="1:19" ht="24" customHeight="1" x14ac:dyDescent="0.3">
      <c r="B6" s="222"/>
      <c r="C6" s="571" t="str">
        <f>'School Data'!B21</f>
        <v>જિલ્લા પંચાયત શિક્ષણ સમિતિ, અમદાવાદ</v>
      </c>
      <c r="D6" s="571"/>
      <c r="E6" s="571"/>
      <c r="F6" s="571"/>
      <c r="G6" s="571"/>
      <c r="H6" s="571"/>
      <c r="I6" s="223"/>
      <c r="L6" s="222"/>
      <c r="M6" s="571" t="str">
        <f>C6</f>
        <v>જિલ્લા પંચાયત શિક્ષણ સમિતિ, અમદાવાદ</v>
      </c>
      <c r="N6" s="571"/>
      <c r="O6" s="571"/>
      <c r="P6" s="571"/>
      <c r="Q6" s="571"/>
      <c r="R6" s="571"/>
      <c r="S6" s="223"/>
    </row>
    <row r="7" spans="1:19" s="224" customFormat="1" ht="24.6" customHeight="1" x14ac:dyDescent="0.45">
      <c r="B7" s="225"/>
      <c r="C7" s="601" t="s">
        <v>1</v>
      </c>
      <c r="D7" s="601"/>
      <c r="E7" s="601"/>
      <c r="F7" s="601"/>
      <c r="G7" s="601"/>
      <c r="H7" s="601"/>
      <c r="I7" s="226"/>
      <c r="J7" s="227"/>
      <c r="K7" s="228"/>
      <c r="L7" s="225"/>
      <c r="M7" s="602" t="s">
        <v>1</v>
      </c>
      <c r="N7" s="602"/>
      <c r="O7" s="602"/>
      <c r="P7" s="602"/>
      <c r="Q7" s="602"/>
      <c r="R7" s="602"/>
      <c r="S7" s="229"/>
    </row>
    <row r="8" spans="1:19" s="230" customFormat="1" ht="23.4" customHeight="1" x14ac:dyDescent="0.4">
      <c r="B8" s="231"/>
      <c r="C8" s="603" t="s">
        <v>61</v>
      </c>
      <c r="D8" s="603"/>
      <c r="E8" s="603"/>
      <c r="F8" s="603"/>
      <c r="G8" s="603"/>
      <c r="H8" s="603"/>
      <c r="I8" s="51"/>
      <c r="J8" s="52"/>
      <c r="K8" s="232"/>
      <c r="L8" s="231"/>
      <c r="M8" s="603" t="s">
        <v>61</v>
      </c>
      <c r="N8" s="603"/>
      <c r="O8" s="603"/>
      <c r="P8" s="603"/>
      <c r="Q8" s="603"/>
      <c r="R8" s="603"/>
      <c r="S8" s="233"/>
    </row>
    <row r="9" spans="1:19" ht="18" customHeight="1" x14ac:dyDescent="0.3">
      <c r="B9" s="234"/>
      <c r="C9" s="601" t="s">
        <v>62</v>
      </c>
      <c r="D9" s="601"/>
      <c r="E9" s="601"/>
      <c r="F9" s="601"/>
      <c r="G9" s="601"/>
      <c r="H9" s="601"/>
      <c r="I9" s="235"/>
      <c r="J9" s="147"/>
      <c r="K9" s="18"/>
      <c r="L9" s="234"/>
      <c r="M9" s="601" t="s">
        <v>62</v>
      </c>
      <c r="N9" s="601"/>
      <c r="O9" s="601"/>
      <c r="P9" s="601"/>
      <c r="Q9" s="601"/>
      <c r="R9" s="601"/>
      <c r="S9" s="236"/>
    </row>
    <row r="10" spans="1:19" ht="19.2" customHeight="1" x14ac:dyDescent="0.3">
      <c r="B10" s="234"/>
      <c r="C10" s="567" t="s">
        <v>63</v>
      </c>
      <c r="D10" s="567"/>
      <c r="E10" s="567"/>
      <c r="F10" s="567"/>
      <c r="G10" s="567"/>
      <c r="H10" s="567"/>
      <c r="I10" s="51"/>
      <c r="J10" s="52"/>
      <c r="K10" s="53"/>
      <c r="L10" s="234"/>
      <c r="M10" s="567" t="s">
        <v>63</v>
      </c>
      <c r="N10" s="567"/>
      <c r="O10" s="567"/>
      <c r="P10" s="567"/>
      <c r="Q10" s="567"/>
      <c r="R10" s="567"/>
      <c r="S10" s="236"/>
    </row>
    <row r="11" spans="1:19" s="216" customFormat="1" ht="20.399999999999999" customHeight="1" x14ac:dyDescent="0.3">
      <c r="B11" s="237"/>
      <c r="C11" s="238" t="s">
        <v>130</v>
      </c>
      <c r="D11" s="239">
        <f>'School Data'!B23</f>
        <v>7</v>
      </c>
      <c r="E11" s="215"/>
      <c r="F11" s="215"/>
      <c r="G11" s="238" t="s">
        <v>132</v>
      </c>
      <c r="H11" s="240" t="str">
        <f>'School Data'!B24</f>
        <v>-</v>
      </c>
      <c r="I11" s="241"/>
      <c r="J11" s="215"/>
      <c r="K11" s="215"/>
      <c r="L11" s="237"/>
      <c r="M11" s="238" t="str">
        <f>C11</f>
        <v>ધોરણ   :-</v>
      </c>
      <c r="N11" s="239">
        <f>'School Data'!B23</f>
        <v>7</v>
      </c>
      <c r="P11" s="215"/>
      <c r="Q11" s="238" t="str">
        <f>G11</f>
        <v>વર્ગ     :-</v>
      </c>
      <c r="R11" s="240" t="str">
        <f>'School Data'!B24</f>
        <v>-</v>
      </c>
      <c r="S11" s="241"/>
    </row>
    <row r="12" spans="1:19" s="216" customFormat="1" ht="21" customHeight="1" x14ac:dyDescent="0.3">
      <c r="B12" s="237"/>
      <c r="C12" s="238" t="s">
        <v>131</v>
      </c>
      <c r="D12" s="604" t="str">
        <f>'School Data'!B25</f>
        <v>2025-26</v>
      </c>
      <c r="E12" s="443"/>
      <c r="F12" s="215"/>
      <c r="G12" s="238" t="s">
        <v>133</v>
      </c>
      <c r="H12" s="242">
        <f>O3</f>
        <v>1</v>
      </c>
      <c r="I12" s="241"/>
      <c r="J12" s="215"/>
      <c r="L12" s="237"/>
      <c r="M12" s="238" t="str">
        <f>C12</f>
        <v>વર્ષ     :-</v>
      </c>
      <c r="N12" s="604" t="str">
        <f>'School Data'!B25</f>
        <v>2025-26</v>
      </c>
      <c r="O12" s="443"/>
      <c r="P12" s="215"/>
      <c r="Q12" s="243" t="str">
        <f>G12</f>
        <v>રોલ નં  :-</v>
      </c>
      <c r="R12" s="244">
        <f>O3+1</f>
        <v>2</v>
      </c>
      <c r="S12" s="241"/>
    </row>
    <row r="13" spans="1:19" s="216" customFormat="1" ht="10.199999999999999" customHeight="1" thickBot="1" x14ac:dyDescent="0.35">
      <c r="B13" s="237"/>
      <c r="C13" s="610"/>
      <c r="D13" s="610"/>
      <c r="E13" s="610"/>
      <c r="F13" s="610"/>
      <c r="G13" s="610"/>
      <c r="H13" s="610"/>
      <c r="I13" s="241"/>
      <c r="J13" s="215"/>
      <c r="L13" s="237"/>
      <c r="M13" s="610"/>
      <c r="N13" s="610"/>
      <c r="O13" s="610"/>
      <c r="P13" s="610"/>
      <c r="Q13" s="610"/>
      <c r="R13" s="610"/>
      <c r="S13" s="241"/>
    </row>
    <row r="14" spans="1:19" s="216" customFormat="1" ht="24.6" customHeight="1" thickTop="1" x14ac:dyDescent="0.3">
      <c r="B14" s="237"/>
      <c r="C14" s="243" t="s">
        <v>119</v>
      </c>
      <c r="D14" s="443" t="str">
        <f>'School Data'!B22</f>
        <v>ચાંગોદર પે સે શાળા</v>
      </c>
      <c r="E14" s="443"/>
      <c r="F14" s="443"/>
      <c r="G14" s="443"/>
      <c r="H14" s="443"/>
      <c r="I14" s="241"/>
      <c r="J14" s="215"/>
      <c r="K14" s="215"/>
      <c r="L14" s="237"/>
      <c r="M14" s="243" t="str">
        <f t="shared" ref="M14:M27" si="0">C14</f>
        <v xml:space="preserve">શાળાનું નામ    :-  </v>
      </c>
      <c r="N14" s="443" t="str">
        <f>'School Data'!B22</f>
        <v>ચાંગોદર પે સે શાળા</v>
      </c>
      <c r="O14" s="443"/>
      <c r="P14" s="443"/>
      <c r="Q14" s="443"/>
      <c r="R14" s="443"/>
      <c r="S14" s="241"/>
    </row>
    <row r="15" spans="1:19" s="216" customFormat="1" ht="24.6" customHeight="1" x14ac:dyDescent="0.3">
      <c r="B15" s="237"/>
      <c r="C15" s="238" t="s">
        <v>120</v>
      </c>
      <c r="D15" s="609" t="str">
        <f>'School Data'!B27</f>
        <v>સાણંદ</v>
      </c>
      <c r="E15" s="609"/>
      <c r="F15" s="215" t="s">
        <v>65</v>
      </c>
      <c r="G15" s="609" t="str">
        <f>'School Data'!B28</f>
        <v>અમદાવાદ</v>
      </c>
      <c r="H15" s="609"/>
      <c r="I15" s="241"/>
      <c r="J15" s="215"/>
      <c r="K15" s="215"/>
      <c r="L15" s="237"/>
      <c r="M15" s="238" t="str">
        <f t="shared" si="0"/>
        <v>તાલુકો          :-</v>
      </c>
      <c r="N15" s="609" t="str">
        <f>'School Data'!B27</f>
        <v>સાણંદ</v>
      </c>
      <c r="O15" s="609"/>
      <c r="P15" s="215" t="s">
        <v>65</v>
      </c>
      <c r="Q15" s="609" t="str">
        <f>'School Data'!B28</f>
        <v>અમદાવાદ</v>
      </c>
      <c r="R15" s="609"/>
      <c r="S15" s="241"/>
    </row>
    <row r="16" spans="1:19" s="216" customFormat="1" ht="24.6" customHeight="1" x14ac:dyDescent="0.3">
      <c r="B16" s="237"/>
      <c r="C16" s="238" t="s">
        <v>121</v>
      </c>
      <c r="D16" s="443" t="str">
        <f>VLOOKUP(H12,'Patrak C'!A9:C73,2,0)</f>
        <v>રાજ ભીખાભાઈ સોલંકી</v>
      </c>
      <c r="E16" s="443"/>
      <c r="F16" s="443"/>
      <c r="G16" s="443"/>
      <c r="H16" s="443"/>
      <c r="I16" s="241"/>
      <c r="J16" s="561"/>
      <c r="K16" s="563"/>
      <c r="L16" s="237"/>
      <c r="M16" s="238" t="str">
        <f t="shared" si="0"/>
        <v>વિદ્યાર્થીનું નામ  :-</v>
      </c>
      <c r="N16" s="443" t="str">
        <f>VLOOKUP(R12,'Patrak C'!A9:C73,2,0)</f>
        <v>રમેશ</v>
      </c>
      <c r="O16" s="443"/>
      <c r="P16" s="443"/>
      <c r="Q16" s="443"/>
      <c r="R16" s="443"/>
      <c r="S16" s="241"/>
    </row>
    <row r="17" spans="2:19" s="216" customFormat="1" ht="24.6" customHeight="1" x14ac:dyDescent="0.3">
      <c r="B17" s="237"/>
      <c r="C17" s="238" t="s">
        <v>122</v>
      </c>
      <c r="D17" s="606" t="str">
        <f>VLOOKUP(H12,'Student Data'!A8:K72,10,0)</f>
        <v>મું.ચાંગોદર, તા- સાણંદ, જિ- અમદાવાદ.</v>
      </c>
      <c r="E17" s="606"/>
      <c r="F17" s="606"/>
      <c r="G17" s="606"/>
      <c r="H17" s="606"/>
      <c r="I17" s="241"/>
      <c r="J17" s="562"/>
      <c r="K17" s="564"/>
      <c r="L17" s="237"/>
      <c r="M17" s="238" t="str">
        <f t="shared" si="0"/>
        <v>સરનામું         :-</v>
      </c>
      <c r="N17" s="606" t="str">
        <f>VLOOKUP(R12,'Student Data'!A8:K72,10,0)</f>
        <v>-</v>
      </c>
      <c r="O17" s="606"/>
      <c r="P17" s="606"/>
      <c r="Q17" s="606"/>
      <c r="R17" s="606"/>
      <c r="S17" s="241"/>
    </row>
    <row r="18" spans="2:19" s="216" customFormat="1" ht="24.6" customHeight="1" x14ac:dyDescent="0.3">
      <c r="B18" s="237"/>
      <c r="C18" s="238" t="s">
        <v>129</v>
      </c>
      <c r="D18" s="245">
        <f>VLOOKUP(H12,'Patrak C'!A9:C73,3,0)</f>
        <v>1234</v>
      </c>
      <c r="E18" s="608" t="s">
        <v>66</v>
      </c>
      <c r="F18" s="608"/>
      <c r="G18" s="607">
        <f>VLOOKUP(H12,'Patrak C'!A9:D73,4,0)</f>
        <v>38479</v>
      </c>
      <c r="H18" s="607"/>
      <c r="I18" s="241"/>
      <c r="J18" s="562"/>
      <c r="K18" s="564"/>
      <c r="L18" s="237"/>
      <c r="M18" s="238" t="str">
        <f t="shared" si="0"/>
        <v>જ. રજી. નં       :-</v>
      </c>
      <c r="N18" s="245">
        <f>VLOOKUP(R12,'Patrak C'!A9:C73,3,0)</f>
        <v>5678</v>
      </c>
      <c r="O18" s="608" t="s">
        <v>66</v>
      </c>
      <c r="P18" s="608"/>
      <c r="Q18" s="607">
        <f>VLOOKUP(R12,'Patrak C'!A9:D73,4,0)</f>
        <v>38719</v>
      </c>
      <c r="R18" s="607"/>
      <c r="S18" s="241"/>
    </row>
    <row r="19" spans="2:19" s="216" customFormat="1" ht="24.6" customHeight="1" x14ac:dyDescent="0.3">
      <c r="B19" s="237"/>
      <c r="C19" s="243" t="s">
        <v>123</v>
      </c>
      <c r="D19" s="609" t="str">
        <f>VLOOKUP(H12,'Student Data'!A8:K72,8,0)</f>
        <v>ભીખાભાઈ સોલંકી</v>
      </c>
      <c r="E19" s="609"/>
      <c r="F19" s="609"/>
      <c r="G19" s="609"/>
      <c r="H19" s="609"/>
      <c r="I19" s="241"/>
      <c r="J19" s="562"/>
      <c r="K19" s="564"/>
      <c r="L19" s="237"/>
      <c r="M19" s="238" t="str">
        <f t="shared" si="0"/>
        <v>પિતાનું નામ    :-</v>
      </c>
      <c r="N19" s="609" t="str">
        <f>VLOOKUP(R12,'Student Data'!A8:K72,8,0)</f>
        <v>-</v>
      </c>
      <c r="O19" s="609"/>
      <c r="P19" s="609"/>
      <c r="Q19" s="609"/>
      <c r="R19" s="609"/>
      <c r="S19" s="241"/>
    </row>
    <row r="20" spans="2:19" s="216" customFormat="1" ht="24.6" customHeight="1" x14ac:dyDescent="0.3">
      <c r="B20" s="237"/>
      <c r="C20" s="238" t="s">
        <v>124</v>
      </c>
      <c r="D20" s="609" t="str">
        <f>VLOOKUP(H12,'Student Data'!A8:K72,9,0)</f>
        <v>રમીલાબેન</v>
      </c>
      <c r="E20" s="609"/>
      <c r="F20" s="609"/>
      <c r="G20" s="609"/>
      <c r="H20" s="609"/>
      <c r="I20" s="241"/>
      <c r="J20" s="562"/>
      <c r="K20" s="564"/>
      <c r="L20" s="237"/>
      <c r="M20" s="238" t="str">
        <f t="shared" si="0"/>
        <v>માતાનું નામ    :-</v>
      </c>
      <c r="N20" s="609" t="str">
        <f>VLOOKUP(R12,'Student Data'!A8:K72,9,0)</f>
        <v>-</v>
      </c>
      <c r="O20" s="609"/>
      <c r="P20" s="609"/>
      <c r="Q20" s="609"/>
      <c r="R20" s="609"/>
      <c r="S20" s="241"/>
    </row>
    <row r="21" spans="2:19" s="216" customFormat="1" ht="24.6" customHeight="1" x14ac:dyDescent="0.3">
      <c r="B21" s="237"/>
      <c r="C21" s="238" t="s">
        <v>116</v>
      </c>
      <c r="D21" s="443" t="str">
        <f>VLOOKUP(H12,'Student Data'!A8:R72,12,0)</f>
        <v>240704010011210030</v>
      </c>
      <c r="E21" s="443"/>
      <c r="F21" s="443"/>
      <c r="G21" s="443"/>
      <c r="H21" s="443"/>
      <c r="I21" s="241"/>
      <c r="J21" s="562"/>
      <c r="K21" s="564"/>
      <c r="L21" s="237"/>
      <c r="M21" s="238" t="str">
        <f t="shared" si="0"/>
        <v>આધારડાયસ નં :-</v>
      </c>
      <c r="N21" s="443" t="str">
        <f>VLOOKUP(R12,'Student Data'!A8:R72,12,0)</f>
        <v>-</v>
      </c>
      <c r="O21" s="443"/>
      <c r="P21" s="443"/>
      <c r="Q21" s="443"/>
      <c r="R21" s="443"/>
      <c r="S21" s="241"/>
    </row>
    <row r="22" spans="2:19" s="216" customFormat="1" ht="24.6" customHeight="1" x14ac:dyDescent="0.3">
      <c r="B22" s="237"/>
      <c r="C22" s="238" t="s">
        <v>125</v>
      </c>
      <c r="D22" s="611" t="str">
        <f>VLOOKUP(H12,'Student Data'!A8:R72,13,0)</f>
        <v>1111 2222 3333</v>
      </c>
      <c r="E22" s="611"/>
      <c r="F22" s="611"/>
      <c r="G22" s="611"/>
      <c r="H22" s="611"/>
      <c r="I22" s="241"/>
      <c r="J22" s="562"/>
      <c r="K22" s="564"/>
      <c r="L22" s="237"/>
      <c r="M22" s="238" t="str">
        <f t="shared" si="0"/>
        <v>આધારકાર્ડ નં   :-</v>
      </c>
      <c r="N22" s="604" t="str">
        <f>VLOOKUP(R12,'Student Data'!A8:R72,13,0)</f>
        <v>-</v>
      </c>
      <c r="O22" s="604"/>
      <c r="P22" s="604"/>
      <c r="Q22" s="604"/>
      <c r="R22" s="604"/>
      <c r="S22" s="241"/>
    </row>
    <row r="23" spans="2:19" s="216" customFormat="1" ht="24.6" customHeight="1" x14ac:dyDescent="0.3">
      <c r="B23" s="237"/>
      <c r="C23" s="238" t="s">
        <v>117</v>
      </c>
      <c r="D23" s="609" t="str">
        <f>VLOOKUP(H12,'Student Data'!A8:R72,14,0)</f>
        <v>003010100123456</v>
      </c>
      <c r="E23" s="609"/>
      <c r="F23" s="609"/>
      <c r="G23" s="609"/>
      <c r="H23" s="609"/>
      <c r="I23" s="241"/>
      <c r="J23" s="562"/>
      <c r="K23" s="564"/>
      <c r="L23" s="237"/>
      <c r="M23" s="238" t="str">
        <f t="shared" si="0"/>
        <v>બેંક એકાઉન્ટ નં :-</v>
      </c>
      <c r="N23" s="443" t="str">
        <f>VLOOKUP(R12,'Student Data'!A8:R72,14,0)</f>
        <v>-</v>
      </c>
      <c r="O23" s="443"/>
      <c r="P23" s="443"/>
      <c r="Q23" s="443"/>
      <c r="R23" s="443"/>
      <c r="S23" s="241"/>
    </row>
    <row r="24" spans="2:19" s="216" customFormat="1" ht="24.6" customHeight="1" x14ac:dyDescent="0.3">
      <c r="B24" s="237"/>
      <c r="C24" s="238" t="s">
        <v>126</v>
      </c>
      <c r="D24" s="609" t="str">
        <f>VLOOKUP(H12,'Student Data'!A8:R72,15,0)</f>
        <v>State Bank Of India</v>
      </c>
      <c r="E24" s="609"/>
      <c r="F24" s="609"/>
      <c r="G24" s="609"/>
      <c r="H24" s="609"/>
      <c r="I24" s="241"/>
      <c r="J24" s="562"/>
      <c r="K24" s="564"/>
      <c r="L24" s="237"/>
      <c r="M24" s="238" t="str">
        <f t="shared" si="0"/>
        <v>Bank Name       :-</v>
      </c>
      <c r="N24" s="443" t="str">
        <f>VLOOKUP(R12,'Student Data'!A8:R72,15,0)</f>
        <v>-</v>
      </c>
      <c r="O24" s="443"/>
      <c r="P24" s="443"/>
      <c r="Q24" s="443"/>
      <c r="R24" s="443"/>
      <c r="S24" s="241"/>
    </row>
    <row r="25" spans="2:19" s="216" customFormat="1" ht="24.6" customHeight="1" x14ac:dyDescent="0.3">
      <c r="B25" s="237"/>
      <c r="C25" s="238" t="s">
        <v>118</v>
      </c>
      <c r="D25" s="609" t="str">
        <f>VLOOKUP(H12,'Student Data'!A8:R72,16,0)</f>
        <v>SBIN0004564</v>
      </c>
      <c r="E25" s="609"/>
      <c r="F25" s="609"/>
      <c r="G25" s="609"/>
      <c r="H25" s="609"/>
      <c r="I25" s="241"/>
      <c r="J25" s="562"/>
      <c r="K25" s="564"/>
      <c r="L25" s="237"/>
      <c r="M25" s="238" t="str">
        <f t="shared" si="0"/>
        <v>Bank IFSC Code :-</v>
      </c>
      <c r="N25" s="443" t="str">
        <f>VLOOKUP(R12,'Student Data'!A8:R72,16,0)</f>
        <v>-</v>
      </c>
      <c r="O25" s="443"/>
      <c r="P25" s="443"/>
      <c r="Q25" s="443"/>
      <c r="R25" s="443"/>
      <c r="S25" s="241"/>
    </row>
    <row r="26" spans="2:19" s="216" customFormat="1" ht="24.6" customHeight="1" x14ac:dyDescent="0.3">
      <c r="B26" s="237"/>
      <c r="C26" s="238" t="s">
        <v>127</v>
      </c>
      <c r="D26" s="609" t="str">
        <f>VLOOKUP(H12,'Student Data'!A8:R72,17,0)</f>
        <v>Changodar</v>
      </c>
      <c r="E26" s="609"/>
      <c r="F26" s="609"/>
      <c r="G26" s="609"/>
      <c r="H26" s="609"/>
      <c r="I26" s="241"/>
      <c r="J26" s="562"/>
      <c r="K26" s="564"/>
      <c r="L26" s="237"/>
      <c r="M26" s="238" t="str">
        <f t="shared" si="0"/>
        <v>Bank Branch     :-</v>
      </c>
      <c r="N26" s="443" t="str">
        <f>VLOOKUP(R12,'Student Data'!A8:R72,17,0)</f>
        <v>-</v>
      </c>
      <c r="O26" s="443"/>
      <c r="P26" s="443"/>
      <c r="Q26" s="443"/>
      <c r="R26" s="443"/>
      <c r="S26" s="241"/>
    </row>
    <row r="27" spans="2:19" s="216" customFormat="1" ht="24.6" customHeight="1" x14ac:dyDescent="0.3">
      <c r="B27" s="237"/>
      <c r="C27" s="243" t="s">
        <v>128</v>
      </c>
      <c r="D27" s="609">
        <f>VLOOKUP(H12,'Student Data'!A8:K72,11,0)</f>
        <v>9426402420</v>
      </c>
      <c r="E27" s="609"/>
      <c r="F27" s="609"/>
      <c r="G27" s="609"/>
      <c r="H27" s="609"/>
      <c r="I27" s="241"/>
      <c r="J27" s="562"/>
      <c r="K27" s="564"/>
      <c r="L27" s="237"/>
      <c r="M27" s="243" t="str">
        <f t="shared" si="0"/>
        <v>સંપર્ક નંબર     :-</v>
      </c>
      <c r="N27" s="609" t="str">
        <f>VLOOKUP(R12,'Student Data'!A8:K72,11,0)</f>
        <v>-</v>
      </c>
      <c r="O27" s="609"/>
      <c r="P27" s="609"/>
      <c r="Q27" s="609"/>
      <c r="R27" s="609"/>
      <c r="S27" s="241"/>
    </row>
    <row r="28" spans="2:19" ht="8.4" customHeight="1" thickBot="1" x14ac:dyDescent="0.35">
      <c r="B28" s="246"/>
      <c r="C28" s="247"/>
      <c r="D28" s="605"/>
      <c r="E28" s="605"/>
      <c r="F28" s="605"/>
      <c r="G28" s="247"/>
      <c r="H28" s="247"/>
      <c r="I28" s="248"/>
      <c r="J28" s="151"/>
      <c r="L28" s="246"/>
      <c r="M28" s="247"/>
      <c r="N28" s="247"/>
      <c r="O28" s="247"/>
      <c r="P28" s="247"/>
      <c r="Q28" s="247"/>
      <c r="R28" s="247"/>
      <c r="S28" s="248"/>
    </row>
    <row r="29" spans="2:19" x14ac:dyDescent="0.3">
      <c r="E29" s="151"/>
      <c r="F29" s="151"/>
      <c r="G29" s="151"/>
      <c r="I29" s="151"/>
    </row>
    <row r="30" spans="2:19" x14ac:dyDescent="0.3"/>
    <row r="31" spans="2:19" x14ac:dyDescent="0.3"/>
  </sheetData>
  <sheetProtection password="CA11" sheet="1" objects="1" scenarios="1" formatColumns="0" formatRows="0"/>
  <customSheetViews>
    <customSheetView guid="{36D6D7AF-C7A1-488E-A59F-76748FA0B979}">
      <selection activeCell="C3" sqref="C3:H3"/>
      <pageMargins left="0.7" right="0.45" top="0.5" bottom="0.25" header="0.3" footer="0.3"/>
      <pageSetup paperSize="5" orientation="landscape" r:id="rId1"/>
    </customSheetView>
  </customSheetViews>
  <mergeCells count="52">
    <mergeCell ref="D26:H26"/>
    <mergeCell ref="D21:H21"/>
    <mergeCell ref="D22:H22"/>
    <mergeCell ref="D23:H23"/>
    <mergeCell ref="D24:H24"/>
    <mergeCell ref="D25:H25"/>
    <mergeCell ref="C13:H13"/>
    <mergeCell ref="M13:R13"/>
    <mergeCell ref="D14:H14"/>
    <mergeCell ref="N14:R14"/>
    <mergeCell ref="D15:E15"/>
    <mergeCell ref="G15:H15"/>
    <mergeCell ref="N15:O15"/>
    <mergeCell ref="Q15:R15"/>
    <mergeCell ref="G18:H18"/>
    <mergeCell ref="O18:P18"/>
    <mergeCell ref="D19:H19"/>
    <mergeCell ref="N19:R19"/>
    <mergeCell ref="D20:H20"/>
    <mergeCell ref="N20:R20"/>
    <mergeCell ref="J16:J27"/>
    <mergeCell ref="K16:K27"/>
    <mergeCell ref="D27:H27"/>
    <mergeCell ref="N21:R21"/>
    <mergeCell ref="N22:R22"/>
    <mergeCell ref="N23:R23"/>
    <mergeCell ref="N24:R24"/>
    <mergeCell ref="N25:R25"/>
    <mergeCell ref="N26:R26"/>
    <mergeCell ref="N27:R27"/>
    <mergeCell ref="D12:E12"/>
    <mergeCell ref="N12:O12"/>
    <mergeCell ref="M6:R6"/>
    <mergeCell ref="C6:H6"/>
    <mergeCell ref="D28:F28"/>
    <mergeCell ref="N16:R16"/>
    <mergeCell ref="D17:H17"/>
    <mergeCell ref="N17:R17"/>
    <mergeCell ref="M8:R8"/>
    <mergeCell ref="C9:H9"/>
    <mergeCell ref="M9:R9"/>
    <mergeCell ref="C10:H10"/>
    <mergeCell ref="M10:R10"/>
    <mergeCell ref="D16:H16"/>
    <mergeCell ref="Q18:R18"/>
    <mergeCell ref="E18:F18"/>
    <mergeCell ref="C1:E1"/>
    <mergeCell ref="C3:N3"/>
    <mergeCell ref="C7:H7"/>
    <mergeCell ref="M7:R7"/>
    <mergeCell ref="C8:H8"/>
    <mergeCell ref="G1:J1"/>
  </mergeCells>
  <pageMargins left="1.1811023622047201" right="0.39370078740157499" top="0.511811023622047" bottom="0.511811023622047" header="0.31496062992126" footer="0.31496062992126"/>
  <pageSetup paperSize="5" orientation="landscape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</sheetPr>
  <dimension ref="A1:V32"/>
  <sheetViews>
    <sheetView workbookViewId="0">
      <selection activeCell="C1" sqref="C1:F1"/>
    </sheetView>
  </sheetViews>
  <sheetFormatPr defaultColWidth="0" defaultRowHeight="14.4" zeroHeight="1" x14ac:dyDescent="0.3"/>
  <cols>
    <col min="1" max="2" width="1.6640625" style="17" customWidth="1"/>
    <col min="3" max="3" width="7" style="17" customWidth="1"/>
    <col min="4" max="4" width="17.33203125" style="17" customWidth="1"/>
    <col min="5" max="5" width="6.109375" style="17" customWidth="1"/>
    <col min="6" max="6" width="9.6640625" style="17" customWidth="1"/>
    <col min="7" max="7" width="10.44140625" style="17" customWidth="1"/>
    <col min="8" max="8" width="13.33203125" style="17" customWidth="1"/>
    <col min="9" max="9" width="2.109375" style="17" customWidth="1"/>
    <col min="10" max="11" width="10.33203125" style="17" customWidth="1"/>
    <col min="12" max="12" width="1.6640625" style="17" customWidth="1"/>
    <col min="13" max="13" width="7" style="17" customWidth="1"/>
    <col min="14" max="14" width="16.5546875" style="17" customWidth="1"/>
    <col min="15" max="15" width="6.109375" style="17" customWidth="1"/>
    <col min="16" max="16" width="9.6640625" style="17" customWidth="1"/>
    <col min="17" max="17" width="10.44140625" style="17" customWidth="1"/>
    <col min="18" max="18" width="13.33203125" style="17" customWidth="1"/>
    <col min="19" max="19" width="2.109375" style="17" customWidth="1"/>
    <col min="20" max="20" width="1.33203125" style="17" customWidth="1"/>
    <col min="21" max="22" width="0" style="17" hidden="1" customWidth="1"/>
    <col min="23" max="16384" width="8.88671875" style="17" hidden="1"/>
  </cols>
  <sheetData>
    <row r="1" spans="2:20" ht="27" customHeight="1" thickBot="1" x14ac:dyDescent="0.35">
      <c r="C1" s="549" t="s">
        <v>210</v>
      </c>
      <c r="D1" s="550"/>
      <c r="E1" s="550"/>
      <c r="F1" s="551"/>
      <c r="G1" s="549" t="s">
        <v>197</v>
      </c>
      <c r="H1" s="550"/>
      <c r="I1" s="550"/>
      <c r="J1" s="551"/>
    </row>
    <row r="2" spans="2:20" ht="27" customHeight="1" x14ac:dyDescent="0.3"/>
    <row r="3" spans="2:20" ht="24" customHeight="1" x14ac:dyDescent="0.3">
      <c r="C3" s="612" t="s">
        <v>160</v>
      </c>
      <c r="D3" s="613"/>
      <c r="E3" s="613"/>
      <c r="F3" s="613"/>
      <c r="G3" s="613"/>
      <c r="H3" s="613"/>
      <c r="I3" s="613"/>
      <c r="J3" s="613"/>
      <c r="K3" s="613"/>
      <c r="L3" s="613"/>
      <c r="M3" s="613"/>
      <c r="N3" s="613"/>
      <c r="O3" s="614"/>
      <c r="P3" s="182">
        <v>1</v>
      </c>
    </row>
    <row r="4" spans="2:20" ht="22.2" customHeight="1" thickBot="1" x14ac:dyDescent="0.35"/>
    <row r="5" spans="2:20" ht="9.6" customHeight="1" x14ac:dyDescent="0.3">
      <c r="B5" s="30"/>
      <c r="C5" s="31"/>
      <c r="D5" s="31"/>
      <c r="E5" s="31"/>
      <c r="F5" s="31"/>
      <c r="G5" s="31"/>
      <c r="H5" s="31"/>
      <c r="I5" s="32"/>
      <c r="L5" s="30"/>
      <c r="M5" s="31"/>
      <c r="N5" s="31"/>
      <c r="O5" s="31"/>
      <c r="P5" s="31"/>
      <c r="Q5" s="31"/>
      <c r="R5" s="31"/>
      <c r="S5" s="32"/>
    </row>
    <row r="6" spans="2:20" s="55" customFormat="1" ht="24" customHeight="1" thickBot="1" x14ac:dyDescent="0.35">
      <c r="B6" s="121"/>
      <c r="C6" s="600" t="s">
        <v>1</v>
      </c>
      <c r="D6" s="600"/>
      <c r="E6" s="600"/>
      <c r="F6" s="600"/>
      <c r="G6" s="600"/>
      <c r="H6" s="600"/>
      <c r="I6" s="62"/>
      <c r="J6" s="170"/>
      <c r="K6" s="170"/>
      <c r="L6" s="121"/>
      <c r="M6" s="600" t="s">
        <v>1</v>
      </c>
      <c r="N6" s="600"/>
      <c r="O6" s="600"/>
      <c r="P6" s="600"/>
      <c r="Q6" s="600"/>
      <c r="R6" s="600"/>
      <c r="S6" s="62"/>
    </row>
    <row r="7" spans="2:20" ht="24" customHeight="1" x14ac:dyDescent="0.35">
      <c r="B7" s="64"/>
      <c r="C7" s="593" t="s">
        <v>67</v>
      </c>
      <c r="D7" s="594"/>
      <c r="E7" s="595" t="str">
        <f>VLOOKUP(H8,'Patrak C'!A9:G73,2,0)</f>
        <v>રમેશ</v>
      </c>
      <c r="F7" s="595"/>
      <c r="G7" s="595"/>
      <c r="H7" s="596"/>
      <c r="I7" s="65"/>
      <c r="J7" s="179"/>
      <c r="K7" s="179"/>
      <c r="L7" s="64"/>
      <c r="M7" s="593" t="s">
        <v>67</v>
      </c>
      <c r="N7" s="594"/>
      <c r="O7" s="595" t="str">
        <f>VLOOKUP(R8,'Patrak C'!A9:G73,2,0)</f>
        <v>રાજ ભીખાભાઈ સોલંકી</v>
      </c>
      <c r="P7" s="595"/>
      <c r="Q7" s="595"/>
      <c r="R7" s="596"/>
      <c r="S7" s="65"/>
      <c r="T7" s="63"/>
    </row>
    <row r="8" spans="2:20" ht="24" customHeight="1" x14ac:dyDescent="0.35">
      <c r="B8" s="64"/>
      <c r="C8" s="66" t="s">
        <v>102</v>
      </c>
      <c r="D8" s="107">
        <f>'School Data'!B23</f>
        <v>7</v>
      </c>
      <c r="E8" s="183" t="s">
        <v>64</v>
      </c>
      <c r="F8" s="176" t="str">
        <f>'School Data'!B24</f>
        <v>-</v>
      </c>
      <c r="G8" s="115" t="s">
        <v>141</v>
      </c>
      <c r="H8" s="181">
        <f>R8+1</f>
        <v>2</v>
      </c>
      <c r="I8" s="67"/>
      <c r="J8" s="71"/>
      <c r="K8" s="71"/>
      <c r="L8" s="64"/>
      <c r="M8" s="66" t="s">
        <v>102</v>
      </c>
      <c r="N8" s="107">
        <f>'School Data'!B23</f>
        <v>7</v>
      </c>
      <c r="O8" s="115" t="s">
        <v>64</v>
      </c>
      <c r="P8" s="176" t="str">
        <f>'School Data'!B24</f>
        <v>-</v>
      </c>
      <c r="Q8" s="115" t="s">
        <v>141</v>
      </c>
      <c r="R8" s="126">
        <f>P3</f>
        <v>1</v>
      </c>
      <c r="S8" s="67"/>
      <c r="T8" s="63"/>
    </row>
    <row r="9" spans="2:20" ht="7.95" customHeight="1" thickBot="1" x14ac:dyDescent="0.4">
      <c r="B9" s="64"/>
      <c r="C9" s="68"/>
      <c r="D9" s="69"/>
      <c r="E9" s="69"/>
      <c r="F9" s="69"/>
      <c r="G9" s="69"/>
      <c r="H9" s="70"/>
      <c r="I9" s="67"/>
      <c r="J9" s="71"/>
      <c r="K9" s="71"/>
      <c r="L9" s="64"/>
      <c r="M9" s="68"/>
      <c r="N9" s="69"/>
      <c r="O9" s="69"/>
      <c r="P9" s="69"/>
      <c r="Q9" s="69"/>
      <c r="R9" s="70"/>
      <c r="S9" s="67"/>
      <c r="T9" s="63"/>
    </row>
    <row r="10" spans="2:20" ht="9.6" customHeight="1" x14ac:dyDescent="0.35">
      <c r="B10" s="64"/>
      <c r="C10" s="582"/>
      <c r="D10" s="582"/>
      <c r="E10" s="582"/>
      <c r="F10" s="582"/>
      <c r="G10" s="582"/>
      <c r="H10" s="582"/>
      <c r="I10" s="67"/>
      <c r="J10" s="71"/>
      <c r="K10" s="71"/>
      <c r="L10" s="64"/>
      <c r="M10" s="582"/>
      <c r="N10" s="582"/>
      <c r="O10" s="582"/>
      <c r="P10" s="582"/>
      <c r="Q10" s="582"/>
      <c r="R10" s="582"/>
      <c r="S10" s="67"/>
      <c r="T10" s="63"/>
    </row>
    <row r="11" spans="2:20" ht="19.95" customHeight="1" x14ac:dyDescent="0.35">
      <c r="B11" s="64"/>
      <c r="C11" s="583" t="s">
        <v>33</v>
      </c>
      <c r="D11" s="585" t="s">
        <v>68</v>
      </c>
      <c r="E11" s="586"/>
      <c r="F11" s="174" t="s">
        <v>19</v>
      </c>
      <c r="G11" s="174" t="s">
        <v>59</v>
      </c>
      <c r="H11" s="591" t="s">
        <v>69</v>
      </c>
      <c r="I11" s="57"/>
      <c r="J11" s="171"/>
      <c r="K11" s="171"/>
      <c r="L11" s="64"/>
      <c r="M11" s="591" t="s">
        <v>33</v>
      </c>
      <c r="N11" s="585" t="s">
        <v>68</v>
      </c>
      <c r="O11" s="586"/>
      <c r="P11" s="174" t="s">
        <v>19</v>
      </c>
      <c r="Q11" s="174" t="s">
        <v>59</v>
      </c>
      <c r="R11" s="591" t="s">
        <v>69</v>
      </c>
      <c r="S11" s="57"/>
      <c r="T11" s="63"/>
    </row>
    <row r="12" spans="2:20" ht="23.4" customHeight="1" x14ac:dyDescent="0.35">
      <c r="B12" s="64"/>
      <c r="C12" s="584"/>
      <c r="D12" s="587"/>
      <c r="E12" s="588"/>
      <c r="F12" s="175" t="s">
        <v>60</v>
      </c>
      <c r="G12" s="175" t="s">
        <v>28</v>
      </c>
      <c r="H12" s="592"/>
      <c r="I12" s="57"/>
      <c r="J12" s="171"/>
      <c r="K12" s="171"/>
      <c r="L12" s="64"/>
      <c r="M12" s="592"/>
      <c r="N12" s="587"/>
      <c r="O12" s="588"/>
      <c r="P12" s="175" t="s">
        <v>60</v>
      </c>
      <c r="Q12" s="175" t="s">
        <v>28</v>
      </c>
      <c r="R12" s="592"/>
      <c r="S12" s="57"/>
      <c r="T12" s="63"/>
    </row>
    <row r="13" spans="2:20" ht="21" customHeight="1" x14ac:dyDescent="0.35">
      <c r="B13" s="64"/>
      <c r="C13" s="72">
        <v>1</v>
      </c>
      <c r="D13" s="579" t="s">
        <v>58</v>
      </c>
      <c r="E13" s="580"/>
      <c r="F13" s="73">
        <v>200</v>
      </c>
      <c r="G13" s="74" t="str">
        <f>VLOOKUP(H8,'Patrak C'!A9:BR73,15,0)</f>
        <v>B</v>
      </c>
      <c r="H13" s="75"/>
      <c r="I13" s="67"/>
      <c r="J13" s="71"/>
      <c r="K13" s="71"/>
      <c r="L13" s="64"/>
      <c r="M13" s="72">
        <v>1</v>
      </c>
      <c r="N13" s="579" t="str">
        <f>D13</f>
        <v xml:space="preserve">ગુજરાતી </v>
      </c>
      <c r="O13" s="580"/>
      <c r="P13" s="73">
        <v>200</v>
      </c>
      <c r="Q13" s="74" t="str">
        <f>VLOOKUP(R8,'Patrak C'!A9:BR73,15,0)</f>
        <v>A</v>
      </c>
      <c r="R13" s="75"/>
      <c r="S13" s="67"/>
      <c r="T13" s="63"/>
    </row>
    <row r="14" spans="2:20" ht="21" customHeight="1" x14ac:dyDescent="0.35">
      <c r="B14" s="64"/>
      <c r="C14" s="72">
        <v>2</v>
      </c>
      <c r="D14" s="579" t="s">
        <v>73</v>
      </c>
      <c r="E14" s="580"/>
      <c r="F14" s="73">
        <v>200</v>
      </c>
      <c r="G14" s="74" t="str">
        <f>VLOOKUP(H8,'Patrak C'!A9:BR73,24,0)</f>
        <v>B</v>
      </c>
      <c r="H14" s="75"/>
      <c r="I14" s="67"/>
      <c r="J14" s="71"/>
      <c r="K14" s="71"/>
      <c r="L14" s="64"/>
      <c r="M14" s="72">
        <v>2</v>
      </c>
      <c r="N14" s="579" t="str">
        <f t="shared" ref="N14:N19" si="0">D14</f>
        <v xml:space="preserve">ગણિત </v>
      </c>
      <c r="O14" s="580"/>
      <c r="P14" s="73">
        <v>200</v>
      </c>
      <c r="Q14" s="74" t="str">
        <f>VLOOKUP(R8,'Patrak C'!A9:BR73,24,0)</f>
        <v>A</v>
      </c>
      <c r="R14" s="75"/>
      <c r="S14" s="67"/>
      <c r="T14" s="63"/>
    </row>
    <row r="15" spans="2:20" ht="21" customHeight="1" x14ac:dyDescent="0.35">
      <c r="B15" s="64"/>
      <c r="C15" s="72">
        <v>3</v>
      </c>
      <c r="D15" s="579" t="s">
        <v>70</v>
      </c>
      <c r="E15" s="580"/>
      <c r="F15" s="73">
        <v>200</v>
      </c>
      <c r="G15" s="74" t="str">
        <f>VLOOKUP(H8,'Patrak C'!A9:BR73,32,0)</f>
        <v>B</v>
      </c>
      <c r="H15" s="75"/>
      <c r="I15" s="67"/>
      <c r="J15" s="71"/>
      <c r="K15" s="71"/>
      <c r="L15" s="64"/>
      <c r="M15" s="72">
        <v>3</v>
      </c>
      <c r="N15" s="579" t="str">
        <f t="shared" si="0"/>
        <v xml:space="preserve">હિન્દી </v>
      </c>
      <c r="O15" s="580"/>
      <c r="P15" s="73">
        <v>200</v>
      </c>
      <c r="Q15" s="74" t="str">
        <f>VLOOKUP(R8,'Patrak C'!A9:BR73,32,0)</f>
        <v>A</v>
      </c>
      <c r="R15" s="75"/>
      <c r="S15" s="67"/>
      <c r="T15" s="63"/>
    </row>
    <row r="16" spans="2:20" ht="21" customHeight="1" x14ac:dyDescent="0.35">
      <c r="B16" s="64"/>
      <c r="C16" s="72">
        <v>4</v>
      </c>
      <c r="D16" s="579" t="s">
        <v>71</v>
      </c>
      <c r="E16" s="580"/>
      <c r="F16" s="73">
        <v>200</v>
      </c>
      <c r="G16" s="74" t="str">
        <f>VLOOKUP(H8,'Patrak C'!A9:BR73,41,0)</f>
        <v>B</v>
      </c>
      <c r="H16" s="75"/>
      <c r="I16" s="67"/>
      <c r="J16" s="71"/>
      <c r="K16" s="71"/>
      <c r="L16" s="64"/>
      <c r="M16" s="72">
        <v>4</v>
      </c>
      <c r="N16" s="579" t="str">
        <f t="shared" si="0"/>
        <v xml:space="preserve">અંગ્રેજી </v>
      </c>
      <c r="O16" s="580"/>
      <c r="P16" s="73">
        <v>200</v>
      </c>
      <c r="Q16" s="74" t="str">
        <f>VLOOKUP(R8,'Patrak C'!A9:BR73,41,0)</f>
        <v>A</v>
      </c>
      <c r="R16" s="75"/>
      <c r="S16" s="67"/>
      <c r="T16" s="63"/>
    </row>
    <row r="17" spans="2:20" ht="21" customHeight="1" x14ac:dyDescent="0.35">
      <c r="B17" s="64"/>
      <c r="C17" s="72">
        <v>5</v>
      </c>
      <c r="D17" s="579" t="s">
        <v>74</v>
      </c>
      <c r="E17" s="580"/>
      <c r="F17" s="73">
        <v>200</v>
      </c>
      <c r="G17" s="74" t="str">
        <f>VLOOKUP(H8,'Patrak C'!A9:BR73,49,0)</f>
        <v>B</v>
      </c>
      <c r="H17" s="75"/>
      <c r="I17" s="67"/>
      <c r="J17" s="71"/>
      <c r="K17" s="71"/>
      <c r="L17" s="64"/>
      <c r="M17" s="72">
        <v>5</v>
      </c>
      <c r="N17" s="579" t="str">
        <f t="shared" si="0"/>
        <v xml:space="preserve">વિ.અને ટેકનોલોજી </v>
      </c>
      <c r="O17" s="580"/>
      <c r="P17" s="73">
        <v>200</v>
      </c>
      <c r="Q17" s="74" t="str">
        <f>VLOOKUP(R8,'Patrak C'!A9:BR73,49,0)</f>
        <v>A</v>
      </c>
      <c r="R17" s="75"/>
      <c r="S17" s="67"/>
      <c r="T17" s="63"/>
    </row>
    <row r="18" spans="2:20" ht="21" customHeight="1" x14ac:dyDescent="0.35">
      <c r="B18" s="64"/>
      <c r="C18" s="72">
        <v>6</v>
      </c>
      <c r="D18" s="579" t="s">
        <v>75</v>
      </c>
      <c r="E18" s="580"/>
      <c r="F18" s="73">
        <v>200</v>
      </c>
      <c r="G18" s="74" t="str">
        <f>VLOOKUP(H8,'Patrak C'!A9:BR73,58,0)</f>
        <v>B</v>
      </c>
      <c r="H18" s="75"/>
      <c r="I18" s="67"/>
      <c r="J18" s="71"/>
      <c r="K18" s="71"/>
      <c r="L18" s="64"/>
      <c r="M18" s="72">
        <v>6</v>
      </c>
      <c r="N18" s="579" t="str">
        <f t="shared" si="0"/>
        <v xml:space="preserve">સામાજિક વિજ્ઞાન </v>
      </c>
      <c r="O18" s="580"/>
      <c r="P18" s="73">
        <v>200</v>
      </c>
      <c r="Q18" s="74" t="str">
        <f>VLOOKUP(R8,'Patrak C'!A9:BR73,58,0)</f>
        <v>A</v>
      </c>
      <c r="R18" s="75"/>
      <c r="S18" s="67"/>
      <c r="T18" s="63"/>
    </row>
    <row r="19" spans="2:20" ht="21" customHeight="1" x14ac:dyDescent="0.35">
      <c r="B19" s="64"/>
      <c r="C19" s="72">
        <v>7</v>
      </c>
      <c r="D19" s="579" t="s">
        <v>72</v>
      </c>
      <c r="E19" s="580"/>
      <c r="F19" s="73">
        <v>200</v>
      </c>
      <c r="G19" s="74" t="str">
        <f>VLOOKUP(H8,'Patrak C'!A9:BR73,66,0)</f>
        <v>B</v>
      </c>
      <c r="H19" s="75"/>
      <c r="I19" s="67"/>
      <c r="J19" s="71"/>
      <c r="K19" s="71"/>
      <c r="L19" s="64"/>
      <c r="M19" s="72">
        <v>7</v>
      </c>
      <c r="N19" s="579" t="str">
        <f t="shared" si="0"/>
        <v xml:space="preserve">સંસ્કૃત </v>
      </c>
      <c r="O19" s="580"/>
      <c r="P19" s="73">
        <v>200</v>
      </c>
      <c r="Q19" s="74" t="str">
        <f>VLOOKUP(R8,'Patrak C'!A9:BR73,66,0)</f>
        <v>A</v>
      </c>
      <c r="R19" s="75"/>
      <c r="S19" s="67"/>
      <c r="T19" s="63"/>
    </row>
    <row r="20" spans="2:20" ht="21" customHeight="1" x14ac:dyDescent="0.35">
      <c r="B20" s="64"/>
      <c r="C20" s="72">
        <v>8</v>
      </c>
      <c r="D20" s="579" t="s">
        <v>76</v>
      </c>
      <c r="E20" s="580"/>
      <c r="F20" s="73">
        <v>400</v>
      </c>
      <c r="G20" s="74" t="str">
        <f>VLOOKUP(H8,'Patrak C'!A9:BR73,68,0)</f>
        <v>E</v>
      </c>
      <c r="H20" s="75"/>
      <c r="I20" s="67"/>
      <c r="J20" s="71"/>
      <c r="K20" s="71"/>
      <c r="L20" s="64"/>
      <c r="M20" s="72">
        <v>8</v>
      </c>
      <c r="N20" s="579" t="s">
        <v>76</v>
      </c>
      <c r="O20" s="580"/>
      <c r="P20" s="73">
        <v>400</v>
      </c>
      <c r="Q20" s="74" t="str">
        <f>VLOOKUP(R8,'Patrak C'!A9:BR73,68,0)</f>
        <v>E</v>
      </c>
      <c r="R20" s="75"/>
      <c r="S20" s="67"/>
      <c r="T20" s="63"/>
    </row>
    <row r="21" spans="2:20" ht="22.2" customHeight="1" x14ac:dyDescent="0.35">
      <c r="B21" s="64"/>
      <c r="C21" s="574" t="s">
        <v>77</v>
      </c>
      <c r="D21" s="575"/>
      <c r="E21" s="581"/>
      <c r="F21" s="73">
        <v>1800</v>
      </c>
      <c r="G21" s="74" t="str">
        <f>VLOOKUP(H8,'Patrak C'!A9:BR73,70,0)</f>
        <v>C</v>
      </c>
      <c r="H21" s="75"/>
      <c r="I21" s="67"/>
      <c r="J21" s="71"/>
      <c r="K21" s="71"/>
      <c r="L21" s="64"/>
      <c r="M21" s="574" t="s">
        <v>77</v>
      </c>
      <c r="N21" s="575"/>
      <c r="O21" s="581"/>
      <c r="P21" s="73">
        <v>1800</v>
      </c>
      <c r="Q21" s="74" t="str">
        <f>VLOOKUP(R8,'Patrak C'!A9:BR73,70,0)</f>
        <v>B</v>
      </c>
      <c r="R21" s="75"/>
      <c r="S21" s="67"/>
      <c r="T21" s="63"/>
    </row>
    <row r="22" spans="2:20" ht="25.2" customHeight="1" x14ac:dyDescent="0.35">
      <c r="B22" s="64"/>
      <c r="C22" s="573" t="s">
        <v>80</v>
      </c>
      <c r="D22" s="573"/>
      <c r="E22" s="573"/>
      <c r="F22" s="187" t="str">
        <f>G21</f>
        <v>C</v>
      </c>
      <c r="G22" s="180"/>
      <c r="H22" s="138"/>
      <c r="I22" s="67"/>
      <c r="J22" s="179"/>
      <c r="K22" s="71"/>
      <c r="L22" s="64"/>
      <c r="M22" s="574" t="s">
        <v>80</v>
      </c>
      <c r="N22" s="575"/>
      <c r="O22" s="575"/>
      <c r="P22" s="72" t="str">
        <f>Q21</f>
        <v>B</v>
      </c>
      <c r="Q22" s="180"/>
      <c r="R22" s="138"/>
      <c r="S22" s="67"/>
      <c r="T22" s="63"/>
    </row>
    <row r="23" spans="2:20" ht="21" customHeight="1" x14ac:dyDescent="0.35">
      <c r="B23" s="64"/>
      <c r="C23" s="115"/>
      <c r="D23" s="115"/>
      <c r="E23" s="115"/>
      <c r="F23" s="115"/>
      <c r="G23" s="173"/>
      <c r="H23" s="71"/>
      <c r="I23" s="67"/>
      <c r="J23" s="71"/>
      <c r="K23" s="71"/>
      <c r="L23" s="64"/>
      <c r="M23" s="115"/>
      <c r="N23" s="115"/>
      <c r="O23" s="115"/>
      <c r="P23" s="115"/>
      <c r="Q23" s="173"/>
      <c r="R23" s="71"/>
      <c r="S23" s="67"/>
      <c r="T23" s="63"/>
    </row>
    <row r="24" spans="2:20" ht="21" customHeight="1" x14ac:dyDescent="0.35">
      <c r="B24" s="64"/>
      <c r="C24" s="576" t="str">
        <f>VLOOKUP(H8,'Student Data'!A8:R72,18,0)</f>
        <v>સૂચના :- શાળાનું નવુ સત્ર તા-    /   /20     ને     વારે શરૂ થશે.</v>
      </c>
      <c r="D24" s="576"/>
      <c r="E24" s="576"/>
      <c r="F24" s="576"/>
      <c r="G24" s="576"/>
      <c r="H24" s="576"/>
      <c r="I24" s="67"/>
      <c r="J24" s="71"/>
      <c r="K24" s="71"/>
      <c r="L24" s="64"/>
      <c r="M24" s="576" t="str">
        <f>VLOOKUP(R8,'Student Data'!A8:R72,18,0)</f>
        <v>ખૂબ સરસ, અભિનંદન                                                   સૂચના :- શાળાનું નવુ સત્ર તા-    /   /20     ને     વારે શરૂ થશે.</v>
      </c>
      <c r="N24" s="576"/>
      <c r="O24" s="576"/>
      <c r="P24" s="576"/>
      <c r="Q24" s="576"/>
      <c r="R24" s="576"/>
      <c r="S24" s="67"/>
      <c r="T24" s="63"/>
    </row>
    <row r="25" spans="2:20" ht="16.95" customHeight="1" x14ac:dyDescent="0.35">
      <c r="B25" s="64"/>
      <c r="C25" s="576"/>
      <c r="D25" s="576"/>
      <c r="E25" s="576"/>
      <c r="F25" s="576"/>
      <c r="G25" s="576"/>
      <c r="H25" s="576"/>
      <c r="I25" s="67"/>
      <c r="J25" s="71"/>
      <c r="K25" s="71"/>
      <c r="L25" s="64"/>
      <c r="M25" s="576"/>
      <c r="N25" s="576"/>
      <c r="O25" s="576"/>
      <c r="P25" s="576"/>
      <c r="Q25" s="576"/>
      <c r="R25" s="576"/>
      <c r="S25" s="67"/>
      <c r="T25" s="63"/>
    </row>
    <row r="26" spans="2:20" ht="9.6" customHeight="1" x14ac:dyDescent="0.35">
      <c r="B26" s="64"/>
      <c r="C26" s="71"/>
      <c r="D26" s="71"/>
      <c r="E26" s="71"/>
      <c r="F26" s="71"/>
      <c r="G26" s="71"/>
      <c r="H26" s="71"/>
      <c r="I26" s="67"/>
      <c r="J26" s="71"/>
      <c r="K26" s="71"/>
      <c r="L26" s="64"/>
      <c r="M26" s="71"/>
      <c r="N26" s="71"/>
      <c r="O26" s="71"/>
      <c r="P26" s="71"/>
      <c r="Q26" s="71"/>
      <c r="R26" s="71"/>
      <c r="S26" s="67"/>
      <c r="T26" s="63"/>
    </row>
    <row r="27" spans="2:20" ht="24" customHeight="1" x14ac:dyDescent="0.35">
      <c r="B27" s="577" t="s">
        <v>146</v>
      </c>
      <c r="C27" s="578"/>
      <c r="D27" s="122" t="str">
        <f>'School Data'!B26</f>
        <v>ચાંગોદર</v>
      </c>
      <c r="E27" s="123"/>
      <c r="F27" s="172"/>
      <c r="G27" s="178" t="s">
        <v>148</v>
      </c>
      <c r="H27" s="122"/>
      <c r="I27" s="67"/>
      <c r="J27" s="71"/>
      <c r="K27" s="71"/>
      <c r="L27" s="577" t="s">
        <v>146</v>
      </c>
      <c r="M27" s="578"/>
      <c r="N27" s="122" t="str">
        <f>'School Data'!B26</f>
        <v>ચાંગોદર</v>
      </c>
      <c r="O27" s="123"/>
      <c r="P27" s="125"/>
      <c r="Q27" s="178" t="s">
        <v>148</v>
      </c>
      <c r="R27" s="76"/>
      <c r="S27" s="67"/>
      <c r="T27" s="63"/>
    </row>
    <row r="28" spans="2:20" ht="19.95" customHeight="1" x14ac:dyDescent="0.35">
      <c r="B28" s="577" t="s">
        <v>147</v>
      </c>
      <c r="C28" s="578"/>
      <c r="D28" s="140" t="str">
        <f>'School Data'!B30</f>
        <v>-</v>
      </c>
      <c r="E28" s="184"/>
      <c r="F28" s="172"/>
      <c r="G28" s="172"/>
      <c r="H28" s="172"/>
      <c r="I28" s="67"/>
      <c r="J28" s="71"/>
      <c r="K28" s="71"/>
      <c r="L28" s="577" t="s">
        <v>147</v>
      </c>
      <c r="M28" s="578"/>
      <c r="N28" s="140" t="str">
        <f>'School Data'!B30</f>
        <v>-</v>
      </c>
      <c r="O28" s="184"/>
      <c r="P28" s="125"/>
      <c r="Q28" s="125"/>
      <c r="R28" s="125"/>
      <c r="S28" s="67"/>
      <c r="T28" s="63"/>
    </row>
    <row r="29" spans="2:20" ht="13.95" customHeight="1" x14ac:dyDescent="0.35">
      <c r="B29" s="64"/>
      <c r="C29" s="71"/>
      <c r="D29" s="71"/>
      <c r="E29" s="71"/>
      <c r="F29" s="71"/>
      <c r="G29" s="71"/>
      <c r="H29" s="71"/>
      <c r="I29" s="67"/>
      <c r="J29" s="71"/>
      <c r="K29" s="71"/>
      <c r="L29" s="64"/>
      <c r="M29" s="71"/>
      <c r="N29" s="71"/>
      <c r="O29" s="71"/>
      <c r="P29" s="71"/>
      <c r="Q29" s="71"/>
      <c r="R29" s="71"/>
      <c r="S29" s="67"/>
      <c r="T29" s="63"/>
    </row>
    <row r="30" spans="2:20" s="77" customFormat="1" ht="25.2" customHeight="1" x14ac:dyDescent="0.3">
      <c r="B30" s="78"/>
      <c r="C30" s="572" t="s">
        <v>78</v>
      </c>
      <c r="D30" s="572"/>
      <c r="E30" s="177"/>
      <c r="F30" s="125"/>
      <c r="G30" s="572" t="s">
        <v>79</v>
      </c>
      <c r="H30" s="572"/>
      <c r="I30" s="79"/>
      <c r="J30" s="177"/>
      <c r="K30" s="177"/>
      <c r="L30" s="78"/>
      <c r="M30" s="572" t="s">
        <v>78</v>
      </c>
      <c r="N30" s="572"/>
      <c r="O30" s="177"/>
      <c r="P30" s="125"/>
      <c r="Q30" s="572" t="s">
        <v>79</v>
      </c>
      <c r="R30" s="572"/>
      <c r="S30" s="79"/>
    </row>
    <row r="31" spans="2:20" ht="6.6" customHeight="1" thickBot="1" x14ac:dyDescent="0.35">
      <c r="B31" s="59"/>
      <c r="C31" s="80"/>
      <c r="D31" s="80"/>
      <c r="E31" s="80"/>
      <c r="F31" s="80"/>
      <c r="G31" s="80"/>
      <c r="H31" s="80"/>
      <c r="I31" s="81"/>
      <c r="J31" s="82"/>
      <c r="K31" s="82"/>
      <c r="L31" s="59"/>
      <c r="M31" s="80"/>
      <c r="N31" s="80"/>
      <c r="O31" s="80"/>
      <c r="P31" s="80"/>
      <c r="Q31" s="80"/>
      <c r="R31" s="80"/>
      <c r="S31" s="81"/>
    </row>
    <row r="32" spans="2:20" ht="5.4" customHeight="1" x14ac:dyDescent="0.3"/>
  </sheetData>
  <sheetProtection password="CA11" sheet="1" objects="1" scenarios="1" formatColumns="0"/>
  <mergeCells count="47">
    <mergeCell ref="C10:H10"/>
    <mergeCell ref="M10:R10"/>
    <mergeCell ref="C11:C12"/>
    <mergeCell ref="H11:H12"/>
    <mergeCell ref="M11:M12"/>
    <mergeCell ref="R11:R12"/>
    <mergeCell ref="D11:E12"/>
    <mergeCell ref="N11:O12"/>
    <mergeCell ref="C22:E22"/>
    <mergeCell ref="N13:O13"/>
    <mergeCell ref="N14:O14"/>
    <mergeCell ref="N15:O15"/>
    <mergeCell ref="N16:O16"/>
    <mergeCell ref="N17:O17"/>
    <mergeCell ref="N18:O18"/>
    <mergeCell ref="D19:E19"/>
    <mergeCell ref="D20:E20"/>
    <mergeCell ref="C21:E21"/>
    <mergeCell ref="N19:O19"/>
    <mergeCell ref="N20:O20"/>
    <mergeCell ref="M22:O22"/>
    <mergeCell ref="M21:O21"/>
    <mergeCell ref="C30:D30"/>
    <mergeCell ref="G30:H30"/>
    <mergeCell ref="M30:N30"/>
    <mergeCell ref="Q30:R30"/>
    <mergeCell ref="D13:E13"/>
    <mergeCell ref="D14:E14"/>
    <mergeCell ref="D15:E15"/>
    <mergeCell ref="D16:E16"/>
    <mergeCell ref="D17:E17"/>
    <mergeCell ref="D18:E18"/>
    <mergeCell ref="B27:C27"/>
    <mergeCell ref="L27:M27"/>
    <mergeCell ref="B28:C28"/>
    <mergeCell ref="L28:M28"/>
    <mergeCell ref="C24:H25"/>
    <mergeCell ref="M24:R25"/>
    <mergeCell ref="C1:F1"/>
    <mergeCell ref="G1:J1"/>
    <mergeCell ref="C6:H6"/>
    <mergeCell ref="M6:R6"/>
    <mergeCell ref="C7:D7"/>
    <mergeCell ref="M7:N7"/>
    <mergeCell ref="C3:O3"/>
    <mergeCell ref="E7:H7"/>
    <mergeCell ref="O7:R7"/>
  </mergeCells>
  <pageMargins left="0.93" right="0.39" top="0.51" bottom="0.45" header="0.31496062992126" footer="0.31496062992126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12</vt:i4>
      </vt:variant>
    </vt:vector>
  </HeadingPairs>
  <TitlesOfParts>
    <vt:vector size="23" baseType="lpstr">
      <vt:lpstr>School Data</vt:lpstr>
      <vt:lpstr>Student Data</vt:lpstr>
      <vt:lpstr>Heading</vt:lpstr>
      <vt:lpstr>Patrak B</vt:lpstr>
      <vt:lpstr>Patrak C</vt:lpstr>
      <vt:lpstr>Sem 1 Patrak C</vt:lpstr>
      <vt:lpstr>Sem 1 Heading.</vt:lpstr>
      <vt:lpstr>Fornt Page A4</vt:lpstr>
      <vt:lpstr>Back Page A4</vt:lpstr>
      <vt:lpstr>Front Page Legal</vt:lpstr>
      <vt:lpstr>Back Page Legal</vt:lpstr>
      <vt:lpstr>'Back Page A4'!Print_Area</vt:lpstr>
      <vt:lpstr>'Back Page Legal'!Print_Area</vt:lpstr>
      <vt:lpstr>'Fornt Page A4'!Print_Area</vt:lpstr>
      <vt:lpstr>'Front Page Legal'!Print_Area</vt:lpstr>
      <vt:lpstr>Heading!Print_Area</vt:lpstr>
      <vt:lpstr>'Patrak B'!Print_Area</vt:lpstr>
      <vt:lpstr>'Patrak C'!Print_Area</vt:lpstr>
      <vt:lpstr>'Sem 1 Heading.'!Print_Area</vt:lpstr>
      <vt:lpstr>'Sem 1 Patrak C'!Print_Area</vt:lpstr>
      <vt:lpstr>'Patrak B'!Print_Titles</vt:lpstr>
      <vt:lpstr>'Patrak C'!Print_Titles</vt:lpstr>
      <vt:lpstr>'Sem 1 Patrak C'!Print_Titles</vt:lpstr>
    </vt:vector>
  </TitlesOfParts>
  <Company>CHANGODAR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Hitesh Ahjolia</dc:creator>
  <cp:lastModifiedBy>Shreeji</cp:lastModifiedBy>
  <cp:lastPrinted>2025-04-30T10:18:56Z</cp:lastPrinted>
  <dcterms:created xsi:type="dcterms:W3CDTF">2015-03-31T02:13:40Z</dcterms:created>
  <dcterms:modified xsi:type="dcterms:W3CDTF">2025-07-19T11:24:27Z</dcterms:modified>
</cp:coreProperties>
</file>