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EACHER" sheetId="1" r:id="rId4"/>
    <sheet state="visible" name="Bill" sheetId="2" r:id="rId5"/>
  </sheets>
  <definedNames/>
  <calcPr/>
  <extLst>
    <ext uri="GoogleSheetsCustomDataVersion2">
      <go:sheetsCustomData xmlns:go="http://customooxmlschemas.google.com/" r:id="rId6" roundtripDataChecksum="yHxPEFli8v4BNfm5L+OYzrHlLg7zI+m2yTMUGlLr5nY="/>
    </ext>
  </extLst>
</workbook>
</file>

<file path=xl/sharedStrings.xml><?xml version="1.0" encoding="utf-8"?>
<sst xmlns="http://schemas.openxmlformats.org/spreadsheetml/2006/main" count="54" uniqueCount="51">
  <si>
    <t>જૂલાઈ ૨૦૨૫ થી સપ્ટેમ્બર ૨૦૨૫ સુધીનું મોંઘવારી તફાવત દર્શાવતું પત્રક અને એપ્રિલ ૨૦૨૫ નો પગાર</t>
  </si>
  <si>
    <t xml:space="preserve">ઇજાફાનો મહિનો </t>
  </si>
  <si>
    <t>જુલાઇ</t>
  </si>
  <si>
    <t xml:space="preserve">અહીથી પસંદ કરો </t>
  </si>
  <si>
    <t>હાલનો બેઝિક</t>
  </si>
  <si>
    <t xml:space="preserve">અહી દાખલ કરો </t>
  </si>
  <si>
    <t>Manan Prajapati</t>
  </si>
  <si>
    <t xml:space="preserve">ક્રમ	</t>
  </si>
  <si>
    <t xml:space="preserve">માસનું નામ </t>
  </si>
  <si>
    <t xml:space="preserve">બેઝીક પગાર </t>
  </si>
  <si>
    <t>ચૂકવવાપાત્ર મોંઘવારીની ટકાવારી</t>
  </si>
  <si>
    <t xml:space="preserve">ચૂકવવાપાત્ર મોંઘવારીની રકમ </t>
  </si>
  <si>
    <t xml:space="preserve">અગાઉ ચૂકવેલ મોંઘવારીની ટકાવારી </t>
  </si>
  <si>
    <t xml:space="preserve">અગાઉ ચૂકવેલ મોંઘવારીની રકમ </t>
  </si>
  <si>
    <t>ચૂકવવાપાત્ર મોંઘવારી તફાવતની રકમ</t>
  </si>
  <si>
    <t xml:space="preserve">1	</t>
  </si>
  <si>
    <t xml:space="preserve">ચૂકવવાપાત્ર તફાવની કુલ રકમ </t>
  </si>
  <si>
    <t>હપ્તાનો પ્રકાર</t>
  </si>
  <si>
    <t>સમાવિષ્ટ માસ</t>
  </si>
  <si>
    <t>કયા માસમાં ચુકવણી કરવાની રહેશે</t>
  </si>
  <si>
    <t>હપ્તાની રકમ</t>
  </si>
  <si>
    <t>સિંગલ</t>
  </si>
  <si>
    <t>જૂલાઈ ૨૦૨૫ થી સપ્ટેમ્બર ૨૦૨૫</t>
  </si>
  <si>
    <t>ઓક્ટોબર 2025 પેઈડ ઈન નવેમ્બર 2025</t>
  </si>
  <si>
    <t>OCT 25 INCOME SALARY</t>
  </si>
  <si>
    <t>ઘરભાડા રેટ</t>
  </si>
  <si>
    <t xml:space="preserve">BASIC </t>
  </si>
  <si>
    <t>DA</t>
  </si>
  <si>
    <t>HRA</t>
  </si>
  <si>
    <t xml:space="preserve">MEDICAL </t>
  </si>
  <si>
    <t xml:space="preserve">OTHER </t>
  </si>
  <si>
    <t>TOTAL</t>
  </si>
  <si>
    <t xml:space="preserve">DEDUCTION </t>
  </si>
  <si>
    <t>PR TX</t>
  </si>
  <si>
    <t>GRP INS</t>
  </si>
  <si>
    <t>CPF GPF</t>
  </si>
  <si>
    <t>૫૮ % મોંઘવારી તફાવત કર્મચારી વાઈઝ બિલ</t>
  </si>
  <si>
    <t xml:space="preserve">શાળાનું/ કચેરીનું નામ :- </t>
  </si>
  <si>
    <t>શ્રેષ્ઠ પ્રાથમિક શાળા</t>
  </si>
  <si>
    <t>શિક્ષક/કર્મચારીનું નામ:-</t>
  </si>
  <si>
    <t>હાર્મની મનન પ્રજાપતિ</t>
  </si>
  <si>
    <t>Manan Prajapati Mo :- 7574813425</t>
  </si>
  <si>
    <t xml:space="preserve">ક્રમ </t>
  </si>
  <si>
    <t xml:space="preserve">કર્મચારીનું નામ </t>
  </si>
  <si>
    <t xml:space="preserve">જુલાઇ-૨૪ નો બેઝિક પગાર </t>
  </si>
  <si>
    <t>તફાવતની કુલ રકમ</t>
  </si>
  <si>
    <t>સિંગલ હપ્તો</t>
  </si>
  <si>
    <t>મનન પ્રજાપતિ</t>
  </si>
  <si>
    <t>ભગવતીબેન</t>
  </si>
  <si>
    <t>હાર્મની</t>
  </si>
  <si>
    <t>કલ્પ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</si>
</sst>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m-yy"/>
  </numFmts>
  <fonts count="28">
    <font>
      <sz val="11.0"/>
      <color rgb="FF000000"/>
      <name val="Arial"/>
      <scheme val="minor"/>
    </font>
    <font>
      <sz val="11.0"/>
      <color rgb="FF000000"/>
      <name val="Arial"/>
    </font>
    <font>
      <b/>
      <sz val="12.0"/>
      <color rgb="FF000000"/>
      <name val="Arimo"/>
    </font>
    <font/>
    <font>
      <b/>
      <sz val="16.0"/>
      <color rgb="FF000000"/>
      <name val="Arimo"/>
    </font>
    <font>
      <b/>
      <sz val="14.0"/>
      <color rgb="FF000000"/>
      <name val="Arimo"/>
    </font>
    <font>
      <sz val="11.0"/>
      <color rgb="FF000000"/>
      <name val="Arimo"/>
    </font>
    <font>
      <b/>
      <sz val="18.0"/>
      <color rgb="FFFFFFFF"/>
      <name val="Arimo"/>
    </font>
    <font>
      <sz val="11.0"/>
      <color rgb="FFFFFFFF"/>
      <name val="Arimo"/>
    </font>
    <font>
      <b/>
      <sz val="16.0"/>
      <color rgb="FF000000"/>
      <name val="Times New Roman"/>
    </font>
    <font>
      <b/>
      <sz val="14.0"/>
      <color rgb="FFFFFFFF"/>
      <name val="Times New Roman"/>
    </font>
    <font>
      <b/>
      <sz val="20.0"/>
      <color rgb="FF000000"/>
      <name val="Times New Roman"/>
    </font>
    <font>
      <b/>
      <sz val="20.0"/>
      <color rgb="FFFF0000"/>
      <name val="Times New Roman"/>
    </font>
    <font>
      <sz val="11.0"/>
      <color rgb="FF000000"/>
      <name val="Calibri"/>
    </font>
    <font>
      <b/>
      <sz val="11.0"/>
      <color rgb="FF000000"/>
      <name val="Calibri"/>
    </font>
    <font>
      <b/>
      <sz val="11.0"/>
      <color rgb="FF000000"/>
      <name val="Times New Roman"/>
    </font>
    <font>
      <b/>
      <sz val="14.0"/>
      <color rgb="FF000000"/>
      <name val="Times New Roman"/>
    </font>
    <font>
      <b/>
      <sz val="14.0"/>
      <color rgb="FFFFFF00"/>
      <name val="Arimo"/>
    </font>
    <font>
      <sz val="14.0"/>
      <color rgb="FFFFFF00"/>
      <name val="Arimo"/>
    </font>
    <font>
      <b/>
      <sz val="11.0"/>
      <color rgb="FF000000"/>
      <name val="Arimo"/>
    </font>
    <font>
      <b/>
      <sz val="10.0"/>
      <color rgb="FF000000"/>
      <name val="Arimo"/>
    </font>
    <font>
      <b/>
      <sz val="12.0"/>
      <color rgb="FF000000"/>
      <name val="Times New Roman"/>
    </font>
    <font>
      <b/>
      <sz val="12.0"/>
      <color rgb="FFD0E0E3"/>
      <name val="Times New Roman"/>
    </font>
    <font>
      <b/>
      <i/>
      <sz val="36.0"/>
      <color rgb="FFFFFF00"/>
      <name val="Times New Roman"/>
    </font>
    <font>
      <u/>
      <sz val="11.0"/>
      <color rgb="FF1155CC"/>
      <name val="Arial"/>
    </font>
    <font>
      <b/>
      <sz val="16.0"/>
      <color rgb="FFFF0000"/>
      <name val="Times New Roman"/>
    </font>
    <font>
      <sz val="14.0"/>
      <color rgb="FF000000"/>
      <name val="Arimo"/>
    </font>
    <font>
      <sz val="12.0"/>
      <color rgb="FF000000"/>
      <name val="Arimo"/>
    </font>
  </fonts>
  <fills count="16">
    <fill>
      <patternFill patternType="none"/>
    </fill>
    <fill>
      <patternFill patternType="lightGray"/>
    </fill>
    <fill>
      <patternFill patternType="solid">
        <fgColor rgb="FF00FFFF"/>
        <bgColor rgb="FF00FFFF"/>
      </patternFill>
    </fill>
    <fill>
      <patternFill patternType="solid">
        <fgColor rgb="FFFF9900"/>
        <bgColor rgb="FFFF9900"/>
      </patternFill>
    </fill>
    <fill>
      <patternFill patternType="solid">
        <fgColor rgb="FFC2D69B"/>
        <bgColor rgb="FFC2D69B"/>
      </patternFill>
    </fill>
    <fill>
      <patternFill patternType="solid">
        <fgColor rgb="FF9900FF"/>
        <bgColor rgb="FF9900FF"/>
      </patternFill>
    </fill>
    <fill>
      <patternFill patternType="solid">
        <fgColor rgb="FFD0E0E3"/>
        <bgColor rgb="FFD0E0E3"/>
      </patternFill>
    </fill>
    <fill>
      <patternFill patternType="solid">
        <fgColor rgb="FF6AA84F"/>
        <bgColor rgb="FF6AA84F"/>
      </patternFill>
    </fill>
    <fill>
      <patternFill patternType="solid">
        <fgColor rgb="FFFFFF00"/>
        <bgColor rgb="FFFFFF00"/>
      </patternFill>
    </fill>
    <fill>
      <patternFill patternType="solid">
        <fgColor rgb="FFCCC0D9"/>
        <bgColor rgb="FFCCC0D9"/>
      </patternFill>
    </fill>
    <fill>
      <patternFill patternType="solid">
        <fgColor rgb="FFD6E3BC"/>
        <bgColor rgb="FFD6E3BC"/>
      </patternFill>
    </fill>
    <fill>
      <patternFill patternType="solid">
        <fgColor rgb="FFCCFECC"/>
        <bgColor rgb="FFCCFECC"/>
      </patternFill>
    </fill>
    <fill>
      <patternFill patternType="solid">
        <fgColor rgb="FFDAEEF3"/>
        <bgColor rgb="FFDAEEF3"/>
      </patternFill>
    </fill>
    <fill>
      <patternFill patternType="solid">
        <fgColor rgb="FFE5B8B7"/>
        <bgColor rgb="FFE5B8B7"/>
      </patternFill>
    </fill>
    <fill>
      <patternFill patternType="solid">
        <fgColor rgb="FF92CDDC"/>
        <bgColor rgb="FF92CDDC"/>
      </patternFill>
    </fill>
    <fill>
      <patternFill patternType="solid">
        <fgColor rgb="FFB6DDE8"/>
        <bgColor rgb="FFB6DDE8"/>
      </patternFill>
    </fill>
  </fills>
  <borders count="2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/>
      <right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/>
    </border>
    <border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</border>
    <border>
      <left/>
      <top/>
      <bottom/>
    </border>
    <border>
      <top/>
      <bottom/>
    </border>
    <border>
      <left/>
      <top/>
    </border>
    <border>
      <top/>
    </border>
    <border>
      <left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</border>
    <border>
      <left/>
      <right style="thin">
        <color rgb="FF000000"/>
      </right>
      <top/>
    </border>
    <border>
      <left/>
      <right style="thin">
        <color rgb="FF000000"/>
      </right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vertical="center"/>
    </xf>
    <xf borderId="1" fillId="2" fontId="2" numFmtId="0" xfId="0" applyAlignment="1" applyBorder="1" applyFill="1" applyFont="1">
      <alignment horizontal="center" readingOrder="0" vertical="center"/>
    </xf>
    <xf borderId="2" fillId="0" fontId="3" numFmtId="0" xfId="0" applyAlignment="1" applyBorder="1" applyFont="1">
      <alignment vertical="center"/>
    </xf>
    <xf borderId="3" fillId="0" fontId="3" numFmtId="0" xfId="0" applyAlignment="1" applyBorder="1" applyFont="1">
      <alignment vertical="center"/>
    </xf>
    <xf borderId="1" fillId="0" fontId="4" numFmtId="0" xfId="0" applyAlignment="1" applyBorder="1" applyFont="1">
      <alignment horizontal="center" vertical="center"/>
    </xf>
    <xf borderId="4" fillId="3" fontId="5" numFmtId="0" xfId="0" applyAlignment="1" applyBorder="1" applyFill="1" applyFont="1">
      <alignment horizontal="center" vertical="center"/>
    </xf>
    <xf borderId="2" fillId="0" fontId="6" numFmtId="0" xfId="0" applyAlignment="1" applyBorder="1" applyFont="1">
      <alignment vertical="center"/>
    </xf>
    <xf borderId="2" fillId="0" fontId="7" numFmtId="0" xfId="0" applyAlignment="1" applyBorder="1" applyFont="1">
      <alignment horizontal="center" vertical="center"/>
    </xf>
    <xf borderId="3" fillId="0" fontId="8" numFmtId="0" xfId="0" applyAlignment="1" applyBorder="1" applyFont="1">
      <alignment vertical="center"/>
    </xf>
    <xf borderId="5" fillId="4" fontId="9" numFmtId="0" xfId="0" applyAlignment="1" applyBorder="1" applyFill="1" applyFont="1">
      <alignment horizontal="center" readingOrder="0" vertical="center"/>
    </xf>
    <xf borderId="3" fillId="0" fontId="10" numFmtId="0" xfId="0" applyAlignment="1" applyBorder="1" applyFont="1">
      <alignment vertical="center"/>
    </xf>
    <xf borderId="6" fillId="0" fontId="11" numFmtId="0" xfId="0" applyAlignment="1" applyBorder="1" applyFont="1">
      <alignment horizontal="center" vertical="center"/>
    </xf>
    <xf borderId="7" fillId="0" fontId="3" numFmtId="0" xfId="0" applyAlignment="1" applyBorder="1" applyFont="1">
      <alignment vertical="center"/>
    </xf>
    <xf borderId="8" fillId="0" fontId="3" numFmtId="0" xfId="0" applyAlignment="1" applyBorder="1" applyFont="1">
      <alignment vertical="center"/>
    </xf>
    <xf borderId="9" fillId="0" fontId="12" numFmtId="0" xfId="0" applyAlignment="1" applyBorder="1" applyFont="1">
      <alignment horizontal="center" vertical="center"/>
    </xf>
    <xf borderId="10" fillId="0" fontId="3" numFmtId="0" xfId="0" applyAlignment="1" applyBorder="1" applyFont="1">
      <alignment vertical="center"/>
    </xf>
    <xf borderId="11" fillId="0" fontId="3" numFmtId="0" xfId="0" applyAlignment="1" applyBorder="1" applyFont="1">
      <alignment vertical="center"/>
    </xf>
    <xf borderId="0" fillId="0" fontId="1" numFmtId="0" xfId="0" applyAlignment="1" applyFont="1">
      <alignment vertical="bottom"/>
    </xf>
    <xf borderId="12" fillId="0" fontId="2" numFmtId="0" xfId="0" applyAlignment="1" applyBorder="1" applyFont="1">
      <alignment horizontal="center" vertical="center"/>
    </xf>
    <xf borderId="12" fillId="0" fontId="2" numFmtId="0" xfId="0" applyAlignment="1" applyBorder="1" applyFont="1">
      <alignment horizontal="center" shrinkToFit="0" vertical="center" wrapText="1"/>
    </xf>
    <xf borderId="0" fillId="0" fontId="13" numFmtId="0" xfId="0" applyAlignment="1" applyFont="1">
      <alignment horizontal="center" vertical="center"/>
    </xf>
    <xf borderId="13" fillId="0" fontId="14" numFmtId="0" xfId="0" applyAlignment="1" applyBorder="1" applyFont="1">
      <alignment horizontal="center" vertical="center"/>
    </xf>
    <xf borderId="13" fillId="0" fontId="14" numFmtId="0" xfId="0" applyAlignment="1" applyBorder="1" applyFont="1">
      <alignment horizontal="center" shrinkToFit="0" vertical="center" wrapText="1"/>
    </xf>
    <xf borderId="13" fillId="0" fontId="15" numFmtId="0" xfId="0" applyAlignment="1" applyBorder="1" applyFont="1">
      <alignment horizontal="center" vertical="center"/>
    </xf>
    <xf borderId="3" fillId="0" fontId="15" numFmtId="164" xfId="0" applyAlignment="1" applyBorder="1" applyFont="1" applyNumberFormat="1">
      <alignment horizontal="left" readingOrder="0" vertical="center"/>
    </xf>
    <xf borderId="3" fillId="0" fontId="16" numFmtId="0" xfId="0" applyAlignment="1" applyBorder="1" applyFont="1">
      <alignment horizontal="center" vertical="center"/>
    </xf>
    <xf borderId="3" fillId="0" fontId="16" numFmtId="0" xfId="0" applyAlignment="1" applyBorder="1" applyFont="1">
      <alignment horizontal="center" readingOrder="0" vertical="center"/>
    </xf>
    <xf borderId="0" fillId="0" fontId="13" numFmtId="0" xfId="0" applyAlignment="1" applyFont="1">
      <alignment vertical="center"/>
    </xf>
    <xf borderId="12" fillId="0" fontId="15" numFmtId="0" xfId="0" applyAlignment="1" applyBorder="1" applyFont="1">
      <alignment horizontal="center" vertical="center"/>
    </xf>
    <xf borderId="11" fillId="0" fontId="15" numFmtId="164" xfId="0" applyAlignment="1" applyBorder="1" applyFont="1" applyNumberFormat="1">
      <alignment horizontal="left" readingOrder="0" vertical="center"/>
    </xf>
    <xf borderId="11" fillId="0" fontId="16" numFmtId="0" xfId="0" applyAlignment="1" applyBorder="1" applyFont="1">
      <alignment horizontal="center" vertical="center"/>
    </xf>
    <xf borderId="14" fillId="5" fontId="17" numFmtId="0" xfId="0" applyAlignment="1" applyBorder="1" applyFill="1" applyFont="1">
      <alignment horizontal="right" vertical="center"/>
    </xf>
    <xf borderId="15" fillId="0" fontId="3" numFmtId="0" xfId="0" applyAlignment="1" applyBorder="1" applyFont="1">
      <alignment vertical="center"/>
    </xf>
    <xf borderId="16" fillId="0" fontId="3" numFmtId="0" xfId="0" applyAlignment="1" applyBorder="1" applyFont="1">
      <alignment vertical="center"/>
    </xf>
    <xf borderId="17" fillId="2" fontId="9" numFmtId="0" xfId="0" applyAlignment="1" applyBorder="1" applyFont="1">
      <alignment horizontal="center" vertical="center"/>
    </xf>
    <xf borderId="0" fillId="0" fontId="17" numFmtId="0" xfId="0" applyAlignment="1" applyFont="1">
      <alignment horizontal="right" vertical="center"/>
    </xf>
    <xf borderId="0" fillId="0" fontId="18" numFmtId="0" xfId="0" applyAlignment="1" applyFont="1">
      <alignment vertical="bottom"/>
    </xf>
    <xf borderId="0" fillId="0" fontId="9" numFmtId="0" xfId="0" applyAlignment="1" applyFont="1">
      <alignment horizontal="center" vertical="center"/>
    </xf>
    <xf borderId="1" fillId="0" fontId="19" numFmtId="0" xfId="0" applyAlignment="1" applyBorder="1" applyFont="1">
      <alignment horizontal="center" vertical="center"/>
    </xf>
    <xf borderId="2" fillId="0" fontId="19" numFmtId="0" xfId="0" applyAlignment="1" applyBorder="1" applyFont="1">
      <alignment horizontal="center" vertical="center"/>
    </xf>
    <xf borderId="2" fillId="0" fontId="19" numFmtId="0" xfId="0" applyAlignment="1" applyBorder="1" applyFont="1">
      <alignment horizontal="center" shrinkToFit="0" vertical="center" wrapText="1"/>
    </xf>
    <xf borderId="3" fillId="0" fontId="19" numFmtId="0" xfId="0" applyAlignment="1" applyBorder="1" applyFont="1">
      <alignment shrinkToFit="0" vertical="center" wrapText="1"/>
    </xf>
    <xf borderId="18" fillId="0" fontId="20" numFmtId="0" xfId="0" applyAlignment="1" applyBorder="1" applyFont="1">
      <alignment shrinkToFit="0" vertical="center" wrapText="1"/>
    </xf>
    <xf borderId="9" fillId="0" fontId="5" numFmtId="0" xfId="0" applyAlignment="1" applyBorder="1" applyFont="1">
      <alignment horizontal="center" vertical="center"/>
    </xf>
    <xf borderId="10" fillId="0" fontId="2" numFmtId="0" xfId="0" applyAlignment="1" applyBorder="1" applyFont="1">
      <alignment horizontal="center" readingOrder="0" vertical="center"/>
    </xf>
    <xf borderId="10" fillId="0" fontId="19" numFmtId="0" xfId="0" applyAlignment="1" applyBorder="1" applyFont="1">
      <alignment horizontal="center" readingOrder="0" shrinkToFit="0" vertical="center" wrapText="1"/>
    </xf>
    <xf borderId="11" fillId="0" fontId="11" numFmtId="0" xfId="0" applyAlignment="1" applyBorder="1" applyFont="1">
      <alignment horizontal="center" vertical="center"/>
    </xf>
    <xf borderId="19" fillId="3" fontId="21" numFmtId="0" xfId="0" applyAlignment="1" applyBorder="1" applyFont="1">
      <alignment horizontal="center" readingOrder="0" vertical="center"/>
    </xf>
    <xf borderId="20" fillId="0" fontId="3" numFmtId="0" xfId="0" applyAlignment="1" applyBorder="1" applyFont="1">
      <alignment vertical="center"/>
    </xf>
    <xf borderId="4" fillId="3" fontId="21" numFmtId="0" xfId="0" applyAlignment="1" applyBorder="1" applyFont="1">
      <alignment horizontal="center" vertical="center"/>
    </xf>
    <xf borderId="19" fillId="6" fontId="21" numFmtId="0" xfId="0" applyAlignment="1" applyBorder="1" applyFill="1" applyFont="1">
      <alignment horizontal="center" vertical="center"/>
    </xf>
    <xf borderId="4" fillId="6" fontId="21" numFmtId="0" xfId="0" applyAlignment="1" applyBorder="1" applyFont="1">
      <alignment horizontal="center" vertical="center"/>
    </xf>
    <xf borderId="4" fillId="6" fontId="22" numFmtId="0" xfId="0" applyAlignment="1" applyBorder="1" applyFont="1">
      <alignment horizontal="center" vertical="center"/>
    </xf>
    <xf borderId="21" fillId="7" fontId="23" numFmtId="0" xfId="0" applyAlignment="1" applyBorder="1" applyFill="1" applyFont="1">
      <alignment horizontal="center" vertical="center"/>
    </xf>
    <xf borderId="22" fillId="0" fontId="3" numFmtId="0" xfId="0" applyAlignment="1" applyBorder="1" applyFont="1">
      <alignment vertical="center"/>
    </xf>
    <xf borderId="23" fillId="0" fontId="3" numFmtId="0" xfId="0" applyAlignment="1" applyBorder="1" applyFont="1">
      <alignment vertical="center"/>
    </xf>
    <xf borderId="19" fillId="8" fontId="5" numFmtId="0" xfId="0" applyAlignment="1" applyBorder="1" applyFill="1" applyFont="1">
      <alignment horizontal="center" readingOrder="0" vertical="center"/>
    </xf>
    <xf borderId="4" fillId="9" fontId="1" numFmtId="0" xfId="0" applyAlignment="1" applyBorder="1" applyFill="1" applyFont="1">
      <alignment vertical="center"/>
    </xf>
    <xf borderId="19" fillId="10" fontId="5" numFmtId="0" xfId="0" applyAlignment="1" applyBorder="1" applyFill="1" applyFont="1">
      <alignment vertical="center"/>
    </xf>
    <xf borderId="19" fillId="8" fontId="1" numFmtId="0" xfId="0" applyAlignment="1" applyBorder="1" applyFont="1">
      <alignment vertical="center"/>
    </xf>
    <xf borderId="19" fillId="11" fontId="1" numFmtId="0" xfId="0" applyAlignment="1" applyBorder="1" applyFill="1" applyFont="1">
      <alignment vertical="center"/>
    </xf>
    <xf borderId="19" fillId="8" fontId="24" numFmtId="0" xfId="0" applyAlignment="1" applyBorder="1" applyFont="1">
      <alignment horizontal="center" vertical="center"/>
    </xf>
    <xf borderId="19" fillId="12" fontId="25" numFmtId="0" xfId="0" applyAlignment="1" applyBorder="1" applyFill="1" applyFont="1">
      <alignment horizontal="center" vertical="bottom"/>
    </xf>
    <xf borderId="24" fillId="8" fontId="1" numFmtId="0" xfId="0" applyAlignment="1" applyBorder="1" applyFont="1">
      <alignment vertical="bottom"/>
    </xf>
    <xf borderId="25" fillId="13" fontId="26" numFmtId="0" xfId="0" applyAlignment="1" applyBorder="1" applyFill="1" applyFont="1">
      <alignment horizontal="center" vertical="center"/>
    </xf>
    <xf borderId="26" fillId="14" fontId="26" numFmtId="0" xfId="0" applyAlignment="1" applyBorder="1" applyFill="1" applyFont="1">
      <alignment horizontal="center" vertical="center"/>
    </xf>
    <xf borderId="26" fillId="13" fontId="21" numFmtId="0" xfId="0" applyAlignment="1" applyBorder="1" applyFont="1">
      <alignment horizontal="center" shrinkToFit="0" vertical="center" wrapText="1"/>
    </xf>
    <xf borderId="26" fillId="14" fontId="2" numFmtId="0" xfId="0" applyAlignment="1" applyBorder="1" applyFont="1">
      <alignment horizontal="center" shrinkToFit="0" vertical="center" wrapText="1"/>
    </xf>
    <xf borderId="26" fillId="13" fontId="2" numFmtId="0" xfId="0" applyAlignment="1" applyBorder="1" applyFont="1">
      <alignment horizontal="center" shrinkToFit="0" vertical="center" wrapText="1"/>
    </xf>
    <xf borderId="12" fillId="0" fontId="3" numFmtId="0" xfId="0" applyAlignment="1" applyBorder="1" applyFont="1">
      <alignment vertical="center"/>
    </xf>
    <xf borderId="27" fillId="0" fontId="3" numFmtId="0" xfId="0" applyAlignment="1" applyBorder="1" applyFont="1">
      <alignment vertical="center"/>
    </xf>
    <xf borderId="9" fillId="0" fontId="21" numFmtId="0" xfId="0" applyAlignment="1" applyBorder="1" applyFont="1">
      <alignment horizontal="center" vertical="center"/>
    </xf>
    <xf borderId="13" fillId="0" fontId="27" numFmtId="0" xfId="0" applyAlignment="1" applyBorder="1" applyFont="1">
      <alignment vertical="center"/>
    </xf>
    <xf borderId="11" fillId="0" fontId="21" numFmtId="0" xfId="0" applyAlignment="1" applyBorder="1" applyFont="1">
      <alignment horizontal="center" readingOrder="0" vertical="center"/>
    </xf>
    <xf borderId="28" fillId="15" fontId="21" numFmtId="0" xfId="0" applyAlignment="1" applyBorder="1" applyFill="1" applyFont="1">
      <alignment horizontal="center" vertical="center"/>
    </xf>
    <xf borderId="13" fillId="0" fontId="1" numFmtId="0" xfId="0" applyAlignment="1" applyBorder="1" applyFont="1">
      <alignment vertical="center"/>
    </xf>
    <xf borderId="11" fillId="0" fontId="21" numFmtId="0" xfId="0" applyAlignment="1" applyBorder="1" applyFont="1">
      <alignment horizontal="center" vertical="center"/>
    </xf>
    <xf borderId="13" fillId="0" fontId="1" numFmtId="0" xfId="0" applyAlignment="1" applyBorder="1" applyFont="1">
      <alignment vertical="bottom"/>
    </xf>
    <xf borderId="12" fillId="0" fontId="21" numFmtId="0" xfId="0" applyAlignment="1" applyBorder="1" applyFont="1">
      <alignment horizontal="center" vertical="center"/>
    </xf>
    <xf borderId="11" fillId="0" fontId="1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-19050</xdr:colOff>
      <xdr:row>1</xdr:row>
      <xdr:rowOff>-9525</xdr:rowOff>
    </xdr:from>
    <xdr:ext cx="533400" cy="323850"/>
    <xdr:sp>
      <xdr:nvSpPr>
        <xdr:cNvPr id="3" name="Shape 3"/>
        <xdr:cNvSpPr/>
      </xdr:nvSpPr>
      <xdr:spPr>
        <a:xfrm>
          <a:off x="5088825" y="3627600"/>
          <a:ext cx="514350" cy="304800"/>
        </a:xfrm>
        <a:prstGeom prst="leftArrow">
          <a:avLst>
            <a:gd fmla="val 50000" name="adj1"/>
            <a:gd fmla="val 50000" name="adj2"/>
          </a:avLst>
        </a:prstGeom>
        <a:solidFill>
          <a:srgbClr val="6F2F9F"/>
        </a:solidFill>
        <a:ln cap="flat" cmpd="sng" w="19050">
          <a:solidFill>
            <a:srgbClr val="FFFFFF"/>
          </a:solidFill>
          <a:prstDash val="solid"/>
          <a:miter lim="8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5</xdr:col>
      <xdr:colOff>-19050</xdr:colOff>
      <xdr:row>2</xdr:row>
      <xdr:rowOff>-28575</xdr:rowOff>
    </xdr:from>
    <xdr:ext cx="533400" cy="314325"/>
    <xdr:sp>
      <xdr:nvSpPr>
        <xdr:cNvPr id="4" name="Shape 4"/>
        <xdr:cNvSpPr/>
      </xdr:nvSpPr>
      <xdr:spPr>
        <a:xfrm>
          <a:off x="5088825" y="3632363"/>
          <a:ext cx="514350" cy="295275"/>
        </a:xfrm>
        <a:prstGeom prst="leftArrow">
          <a:avLst>
            <a:gd fmla="val 50000" name="adj1"/>
            <a:gd fmla="val 50000" name="adj2"/>
          </a:avLst>
        </a:prstGeom>
        <a:solidFill>
          <a:srgbClr val="FF0000"/>
        </a:solidFill>
        <a:ln cap="flat" cmpd="sng" w="19050">
          <a:solidFill>
            <a:srgbClr val="FFFFFF"/>
          </a:solidFill>
          <a:prstDash val="solid"/>
          <a:miter lim="8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.5"/>
    <col customWidth="1" min="2" max="2" width="5.0"/>
    <col customWidth="1" min="3" max="9" width="11.13"/>
    <col customWidth="1" min="10" max="10" width="6.63"/>
    <col customWidth="1" min="11" max="11" width="9.63"/>
    <col customWidth="1" min="12" max="26" width="11.25"/>
  </cols>
  <sheetData>
    <row r="1" ht="24.75" customHeight="1">
      <c r="A1" s="1"/>
      <c r="B1" s="2" t="s">
        <v>0</v>
      </c>
      <c r="C1" s="3"/>
      <c r="D1" s="3"/>
      <c r="E1" s="3"/>
      <c r="F1" s="3"/>
      <c r="G1" s="3"/>
      <c r="H1" s="3"/>
      <c r="I1" s="4"/>
      <c r="J1" s="1"/>
      <c r="K1" s="1"/>
    </row>
    <row r="2" ht="30.0" customHeight="1">
      <c r="A2" s="1"/>
      <c r="B2" s="5" t="s">
        <v>1</v>
      </c>
      <c r="C2" s="3"/>
      <c r="D2" s="3"/>
      <c r="E2" s="6" t="s">
        <v>2</v>
      </c>
      <c r="F2" s="7"/>
      <c r="G2" s="8" t="s">
        <v>3</v>
      </c>
      <c r="H2" s="3"/>
      <c r="I2" s="9">
        <f>MROUND(E3*0.03,100)</f>
        <v>1300</v>
      </c>
      <c r="J2" s="1"/>
      <c r="K2" s="1"/>
    </row>
    <row r="3" ht="30.0" customHeight="1">
      <c r="A3" s="1"/>
      <c r="B3" s="5" t="s">
        <v>4</v>
      </c>
      <c r="C3" s="3"/>
      <c r="D3" s="3"/>
      <c r="E3" s="10">
        <v>44900.0</v>
      </c>
      <c r="F3" s="7"/>
      <c r="G3" s="8" t="s">
        <v>5</v>
      </c>
      <c r="H3" s="3"/>
      <c r="I3" s="11">
        <f>E3++I2</f>
        <v>46200</v>
      </c>
      <c r="J3" s="1"/>
      <c r="K3" s="1"/>
    </row>
    <row r="4" ht="24.75" customHeight="1">
      <c r="A4" s="1"/>
      <c r="B4" s="12" t="s">
        <v>6</v>
      </c>
      <c r="C4" s="13"/>
      <c r="D4" s="13"/>
      <c r="E4" s="13"/>
      <c r="F4" s="13"/>
      <c r="G4" s="13"/>
      <c r="H4" s="13"/>
      <c r="I4" s="14"/>
      <c r="J4" s="1"/>
      <c r="K4" s="1"/>
    </row>
    <row r="5" ht="24.75" customHeight="1">
      <c r="A5" s="1"/>
      <c r="B5" s="15">
        <v>7.574813425E9</v>
      </c>
      <c r="C5" s="16"/>
      <c r="D5" s="16"/>
      <c r="E5" s="16"/>
      <c r="F5" s="16"/>
      <c r="G5" s="16"/>
      <c r="H5" s="16"/>
      <c r="I5" s="17"/>
      <c r="J5" s="1"/>
      <c r="K5" s="1"/>
    </row>
    <row r="6" ht="60.0" customHeight="1">
      <c r="A6" s="18"/>
      <c r="B6" s="19" t="s">
        <v>7</v>
      </c>
      <c r="C6" s="19" t="s">
        <v>8</v>
      </c>
      <c r="D6" s="19" t="s">
        <v>9</v>
      </c>
      <c r="E6" s="20" t="s">
        <v>10</v>
      </c>
      <c r="F6" s="20" t="s">
        <v>11</v>
      </c>
      <c r="G6" s="20" t="s">
        <v>12</v>
      </c>
      <c r="H6" s="20" t="s">
        <v>13</v>
      </c>
      <c r="I6" s="20" t="s">
        <v>14</v>
      </c>
      <c r="J6" s="21"/>
      <c r="K6" s="18"/>
    </row>
    <row r="7" ht="12.0" customHeight="1">
      <c r="A7" s="18"/>
      <c r="B7" s="22" t="s">
        <v>15</v>
      </c>
      <c r="C7" s="22">
        <v>2.0</v>
      </c>
      <c r="D7" s="22">
        <v>3.0</v>
      </c>
      <c r="E7" s="23">
        <v>4.0</v>
      </c>
      <c r="F7" s="23">
        <v>5.0</v>
      </c>
      <c r="G7" s="23">
        <v>6.0</v>
      </c>
      <c r="H7" s="23">
        <v>7.0</v>
      </c>
      <c r="I7" s="23">
        <v>8.0</v>
      </c>
      <c r="J7" s="21"/>
      <c r="K7" s="18"/>
    </row>
    <row r="8" ht="19.5" customHeight="1">
      <c r="A8" s="18"/>
      <c r="B8" s="24">
        <v>1.0</v>
      </c>
      <c r="C8" s="25">
        <v>45839.0</v>
      </c>
      <c r="D8" s="26">
        <f>E3</f>
        <v>44900</v>
      </c>
      <c r="E8" s="27">
        <v>58.0</v>
      </c>
      <c r="F8" s="26">
        <f t="shared" ref="F8:F10" si="2">ROUND(D8*E8/100,0)</f>
        <v>26042</v>
      </c>
      <c r="G8" s="27">
        <v>55.0</v>
      </c>
      <c r="H8" s="26">
        <f t="shared" ref="H8:H10" si="3">D8*G8/100</f>
        <v>24695</v>
      </c>
      <c r="I8" s="26">
        <f t="shared" ref="I8:I10" si="4">F8-H8</f>
        <v>1347</v>
      </c>
      <c r="J8" s="28"/>
      <c r="K8" s="18"/>
    </row>
    <row r="9" ht="19.5" customHeight="1">
      <c r="A9" s="18"/>
      <c r="B9" s="29">
        <v>2.0</v>
      </c>
      <c r="C9" s="30">
        <v>45870.0</v>
      </c>
      <c r="D9" s="31">
        <f t="shared" ref="D9:E9" si="1">D8</f>
        <v>44900</v>
      </c>
      <c r="E9" s="31">
        <f t="shared" si="1"/>
        <v>58</v>
      </c>
      <c r="F9" s="31">
        <f t="shared" si="2"/>
        <v>26042</v>
      </c>
      <c r="G9" s="31">
        <f>G8</f>
        <v>55</v>
      </c>
      <c r="H9" s="31">
        <f t="shared" si="3"/>
        <v>24695</v>
      </c>
      <c r="I9" s="31">
        <f t="shared" si="4"/>
        <v>1347</v>
      </c>
      <c r="J9" s="28"/>
      <c r="K9" s="18"/>
    </row>
    <row r="10" ht="19.5" customHeight="1">
      <c r="A10" s="18"/>
      <c r="B10" s="29">
        <v>3.0</v>
      </c>
      <c r="C10" s="30">
        <v>45901.0</v>
      </c>
      <c r="D10" s="31">
        <f t="shared" ref="D10:E10" si="5">D8</f>
        <v>44900</v>
      </c>
      <c r="E10" s="31">
        <f t="shared" si="5"/>
        <v>58</v>
      </c>
      <c r="F10" s="31">
        <f t="shared" si="2"/>
        <v>26042</v>
      </c>
      <c r="G10" s="31">
        <f>G8</f>
        <v>55</v>
      </c>
      <c r="H10" s="31">
        <f t="shared" si="3"/>
        <v>24695</v>
      </c>
      <c r="I10" s="31">
        <f t="shared" si="4"/>
        <v>1347</v>
      </c>
      <c r="J10" s="28"/>
      <c r="K10" s="18"/>
    </row>
    <row r="11" ht="24.75" customHeight="1">
      <c r="A11" s="18"/>
      <c r="B11" s="32" t="s">
        <v>16</v>
      </c>
      <c r="C11" s="33"/>
      <c r="D11" s="33"/>
      <c r="E11" s="33"/>
      <c r="F11" s="33"/>
      <c r="G11" s="33"/>
      <c r="H11" s="34"/>
      <c r="I11" s="35">
        <f>SUM(I8:I10)</f>
        <v>4041</v>
      </c>
      <c r="J11" s="28"/>
      <c r="K11" s="18"/>
    </row>
    <row r="12" ht="9.75" customHeight="1">
      <c r="A12" s="18"/>
      <c r="B12" s="36"/>
      <c r="C12" s="37"/>
      <c r="D12" s="37"/>
      <c r="E12" s="37"/>
      <c r="F12" s="37"/>
      <c r="G12" s="37"/>
      <c r="H12" s="37"/>
      <c r="I12" s="38"/>
      <c r="J12" s="28"/>
      <c r="K12" s="18"/>
    </row>
    <row r="13" ht="24.75" customHeight="1">
      <c r="A13" s="18"/>
      <c r="B13" s="39" t="s">
        <v>17</v>
      </c>
      <c r="C13" s="4"/>
      <c r="D13" s="40" t="s">
        <v>18</v>
      </c>
      <c r="E13" s="4"/>
      <c r="F13" s="41" t="s">
        <v>19</v>
      </c>
      <c r="G13" s="3"/>
      <c r="H13" s="4"/>
      <c r="I13" s="42" t="s">
        <v>20</v>
      </c>
      <c r="J13" s="43"/>
      <c r="K13" s="18"/>
    </row>
    <row r="14" ht="24.75" customHeight="1">
      <c r="A14" s="18"/>
      <c r="B14" s="44" t="s">
        <v>21</v>
      </c>
      <c r="C14" s="17"/>
      <c r="D14" s="45" t="s">
        <v>22</v>
      </c>
      <c r="E14" s="17"/>
      <c r="F14" s="46" t="s">
        <v>23</v>
      </c>
      <c r="G14" s="16"/>
      <c r="H14" s="17"/>
      <c r="I14" s="47">
        <f>I11</f>
        <v>4041</v>
      </c>
      <c r="J14" s="28"/>
      <c r="K14" s="18"/>
    </row>
    <row r="15" ht="24.75" customHeight="1">
      <c r="A15" s="18"/>
      <c r="B15" s="32" t="s">
        <v>16</v>
      </c>
      <c r="C15" s="33"/>
      <c r="D15" s="33"/>
      <c r="E15" s="33"/>
      <c r="F15" s="33"/>
      <c r="G15" s="33"/>
      <c r="H15" s="34"/>
      <c r="I15" s="35">
        <f>SUM(I14)</f>
        <v>4041</v>
      </c>
      <c r="J15" s="18"/>
      <c r="K15" s="18"/>
    </row>
    <row r="16" ht="15.75" customHeight="1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</row>
    <row r="17" ht="15.75" customHeight="1">
      <c r="A17" s="18"/>
      <c r="B17" s="18"/>
      <c r="C17" s="48" t="s">
        <v>24</v>
      </c>
      <c r="D17" s="49"/>
      <c r="E17" s="49"/>
      <c r="F17" s="49"/>
      <c r="G17" s="50" t="s">
        <v>25</v>
      </c>
      <c r="H17" s="50">
        <v>8.0</v>
      </c>
      <c r="I17" s="18"/>
      <c r="J17" s="18"/>
      <c r="K17" s="18"/>
    </row>
    <row r="18" ht="15.75" customHeight="1">
      <c r="A18" s="18"/>
      <c r="B18" s="18"/>
      <c r="C18" s="50" t="s">
        <v>26</v>
      </c>
      <c r="D18" s="50" t="s">
        <v>27</v>
      </c>
      <c r="E18" s="50" t="s">
        <v>28</v>
      </c>
      <c r="F18" s="50" t="s">
        <v>29</v>
      </c>
      <c r="G18" s="50" t="s">
        <v>30</v>
      </c>
      <c r="H18" s="50" t="s">
        <v>31</v>
      </c>
      <c r="I18" s="18"/>
      <c r="J18" s="18"/>
      <c r="K18" s="18"/>
    </row>
    <row r="19" ht="15.75" customHeight="1">
      <c r="A19" s="18"/>
      <c r="B19" s="18"/>
      <c r="C19" s="50">
        <f>E3</f>
        <v>44900</v>
      </c>
      <c r="D19" s="50">
        <f>C19*E8/100</f>
        <v>26042</v>
      </c>
      <c r="E19" s="50">
        <f>C19*H17/100</f>
        <v>3592</v>
      </c>
      <c r="F19" s="50">
        <v>1000.0</v>
      </c>
      <c r="G19" s="50">
        <v>0.0</v>
      </c>
      <c r="H19" s="50">
        <f>C19+D19+E19+F19</f>
        <v>75534</v>
      </c>
      <c r="I19" s="18"/>
      <c r="J19" s="18"/>
      <c r="K19" s="18"/>
    </row>
    <row r="20" ht="15.75" customHeight="1">
      <c r="A20" s="18"/>
      <c r="B20" s="18"/>
      <c r="C20" s="51" t="s">
        <v>32</v>
      </c>
      <c r="D20" s="49"/>
      <c r="E20" s="49"/>
      <c r="F20" s="49"/>
      <c r="G20" s="49"/>
      <c r="H20" s="49"/>
      <c r="I20" s="18"/>
      <c r="J20" s="18"/>
      <c r="K20" s="18"/>
    </row>
    <row r="21" ht="15.75" customHeight="1">
      <c r="A21" s="18"/>
      <c r="B21" s="18"/>
      <c r="C21" s="52" t="s">
        <v>33</v>
      </c>
      <c r="D21" s="52" t="s">
        <v>34</v>
      </c>
      <c r="E21" s="52" t="s">
        <v>35</v>
      </c>
      <c r="F21" s="53">
        <f>C19+D19</f>
        <v>70942</v>
      </c>
      <c r="G21" s="52" t="s">
        <v>30</v>
      </c>
      <c r="H21" s="52" t="s">
        <v>31</v>
      </c>
      <c r="I21" s="18"/>
      <c r="J21" s="18"/>
      <c r="K21" s="18"/>
    </row>
    <row r="22" ht="15.75" customHeight="1">
      <c r="A22" s="18"/>
      <c r="B22" s="18"/>
      <c r="C22" s="52">
        <v>200.0</v>
      </c>
      <c r="D22" s="52">
        <v>400.0</v>
      </c>
      <c r="E22" s="52">
        <f>ROUND(F21*10/100,0)</f>
        <v>7094</v>
      </c>
      <c r="F22" s="52"/>
      <c r="G22" s="52">
        <v>0.0</v>
      </c>
      <c r="H22" s="52">
        <f>C22+D22+E22</f>
        <v>7694</v>
      </c>
      <c r="I22" s="18"/>
      <c r="J22" s="18"/>
      <c r="K22" s="18"/>
    </row>
    <row r="23" ht="15.75" customHeight="1">
      <c r="A23" s="18"/>
      <c r="B23" s="18"/>
      <c r="C23" s="54">
        <f>H19-H22</f>
        <v>67840</v>
      </c>
      <c r="D23" s="55"/>
      <c r="E23" s="55"/>
      <c r="F23" s="55"/>
      <c r="G23" s="55"/>
      <c r="H23" s="55"/>
      <c r="I23" s="18"/>
      <c r="J23" s="18"/>
      <c r="K23" s="18"/>
    </row>
    <row r="24" ht="15.75" customHeight="1">
      <c r="A24" s="18"/>
      <c r="B24" s="18"/>
      <c r="C24" s="56"/>
      <c r="I24" s="18"/>
      <c r="J24" s="18"/>
      <c r="K24" s="18"/>
    </row>
    <row r="25" ht="15.75" customHeight="1">
      <c r="A25" s="18"/>
      <c r="B25" s="18"/>
      <c r="C25" s="56"/>
      <c r="I25" s="18"/>
      <c r="J25" s="18"/>
      <c r="K25" s="18"/>
    </row>
    <row r="26" ht="15.75" customHeight="1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</row>
    <row r="27" ht="15.75" customHeight="1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</row>
    <row r="28" ht="15.75" customHeight="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</row>
    <row r="29" ht="15.75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</row>
    <row r="30" ht="15.75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</row>
    <row r="31" ht="15.7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</row>
    <row r="32" ht="15.7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</row>
    <row r="33" ht="15.75" customHeight="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</row>
    <row r="34" ht="15.75" customHeight="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</row>
    <row r="35" ht="15.75" customHeight="1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</row>
    <row r="36" ht="15.75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</row>
    <row r="37" ht="15.75" customHeight="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</row>
    <row r="38" ht="15.7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</row>
    <row r="39" ht="15.7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</row>
    <row r="40" ht="15.7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</row>
    <row r="41" ht="15.75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</row>
    <row r="42" ht="15.75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</row>
    <row r="43" ht="15.7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</row>
    <row r="44" ht="15.75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</row>
    <row r="45" ht="15.75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</row>
    <row r="46" ht="15.75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</row>
    <row r="47" ht="15.75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ht="15.7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</row>
    <row r="49" ht="15.75" customHeight="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</row>
    <row r="50" ht="15.7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</row>
    <row r="51" ht="15.75" customHeight="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</row>
    <row r="52" ht="15.75" customHeight="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</row>
    <row r="53" ht="15.75" customHeight="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</row>
    <row r="54" ht="15.75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</row>
    <row r="55" ht="15.7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</row>
    <row r="56" ht="15.7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</row>
    <row r="57" ht="15.7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</row>
    <row r="58" ht="15.7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</row>
    <row r="59" ht="15.7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</row>
    <row r="60" ht="15.7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</row>
    <row r="61" ht="15.7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</row>
    <row r="62" ht="15.7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</row>
    <row r="63" ht="15.7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</row>
    <row r="64" ht="15.7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</row>
    <row r="65" ht="15.7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</row>
    <row r="66" ht="15.7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</row>
    <row r="67" ht="15.7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</row>
    <row r="68" ht="15.7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</row>
    <row r="69" ht="15.7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</row>
    <row r="70" ht="15.7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</row>
    <row r="71" ht="15.7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</row>
    <row r="72" ht="15.7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</row>
    <row r="73" ht="15.7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</row>
    <row r="74" ht="15.7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</row>
    <row r="75" ht="15.7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</row>
    <row r="76" ht="15.7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</row>
    <row r="77" ht="15.7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</row>
    <row r="78" ht="15.7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</row>
    <row r="79" ht="15.7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</row>
    <row r="80" ht="15.7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</row>
    <row r="81" ht="15.7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</row>
    <row r="82" ht="15.7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</row>
    <row r="83" ht="15.7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</row>
    <row r="84" ht="15.7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</row>
    <row r="85" ht="15.7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</row>
    <row r="86" ht="15.7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</row>
    <row r="87" ht="15.7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</row>
    <row r="88" ht="15.7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</row>
    <row r="89" ht="15.7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</row>
    <row r="90" ht="15.7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</row>
    <row r="91" ht="15.7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</row>
    <row r="92" ht="15.7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</row>
    <row r="93" ht="15.7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</row>
    <row r="94" ht="15.7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</row>
    <row r="95" ht="15.7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</row>
    <row r="96" ht="15.7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</row>
    <row r="97" ht="15.75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</row>
    <row r="98" ht="15.75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</row>
    <row r="99" ht="15.75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</row>
    <row r="100" ht="15.75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</row>
    <row r="101" ht="15.75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</row>
    <row r="102" ht="15.75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</row>
    <row r="103" ht="15.75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</row>
    <row r="104" ht="15.75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</row>
    <row r="105" ht="15.75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</row>
    <row r="106" ht="15.75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</row>
    <row r="107" ht="15.75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</row>
    <row r="108" ht="15.75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</row>
    <row r="109" ht="15.75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</row>
    <row r="110" ht="15.75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</row>
    <row r="111" ht="15.75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</row>
    <row r="112" ht="15.75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</row>
    <row r="113" ht="15.75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</row>
    <row r="114" ht="15.75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</row>
    <row r="115" ht="15.75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</row>
    <row r="116" ht="15.75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</row>
    <row r="117" ht="15.75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</row>
    <row r="118" ht="15.75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</row>
    <row r="119" ht="15.75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</row>
    <row r="120" ht="15.75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</row>
    <row r="121" ht="15.75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</row>
    <row r="122" ht="15.75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</row>
    <row r="123" ht="15.75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</row>
    <row r="124" ht="15.75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</row>
    <row r="125" ht="15.75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</row>
    <row r="126" ht="15.75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</row>
    <row r="127" ht="15.75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</row>
    <row r="128" ht="15.75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</row>
    <row r="129" ht="15.75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</row>
    <row r="130" ht="15.75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</row>
    <row r="131" ht="15.75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</row>
    <row r="132" ht="15.75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</row>
    <row r="133" ht="15.7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</row>
    <row r="134" ht="15.75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</row>
    <row r="135" ht="15.75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</row>
    <row r="136" ht="15.75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</row>
    <row r="137" ht="15.75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</row>
    <row r="138" ht="15.75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</row>
    <row r="139" ht="15.75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</row>
    <row r="140" ht="15.75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</row>
    <row r="141" ht="15.75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</row>
    <row r="142" ht="15.75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</row>
    <row r="143" ht="15.75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</row>
    <row r="144" ht="15.75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</row>
    <row r="145" ht="15.75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</row>
    <row r="146" ht="15.75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</row>
    <row r="147" ht="15.75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</row>
    <row r="148" ht="15.75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</row>
    <row r="149" ht="15.75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</row>
    <row r="150" ht="15.75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</row>
    <row r="151" ht="15.75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</row>
    <row r="152" ht="15.75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</row>
    <row r="153" ht="15.75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</row>
    <row r="154" ht="15.75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</row>
    <row r="155" ht="15.75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</row>
    <row r="156" ht="15.75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</row>
    <row r="157" ht="15.75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</row>
    <row r="158" ht="15.75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</row>
    <row r="159" ht="15.75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</row>
    <row r="160" ht="15.75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</row>
    <row r="161" ht="15.75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</row>
    <row r="162" ht="15.75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</row>
    <row r="163" ht="15.75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</row>
    <row r="164" ht="15.75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</row>
    <row r="165" ht="15.7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</row>
    <row r="166" ht="15.75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</row>
    <row r="167" ht="15.75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</row>
    <row r="168" ht="15.75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</row>
    <row r="169" ht="15.75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</row>
    <row r="170" ht="15.75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</row>
    <row r="171" ht="15.75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</row>
    <row r="172" ht="15.75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</row>
    <row r="173" ht="15.75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</row>
    <row r="174" ht="15.75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</row>
    <row r="175" ht="15.75" customHeight="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</row>
    <row r="176" ht="15.75" customHeight="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</row>
    <row r="177" ht="15.75" customHeight="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</row>
    <row r="178" ht="15.75" customHeight="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</row>
    <row r="179" ht="15.75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</row>
    <row r="180" ht="15.75" customHeight="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</row>
    <row r="181" ht="15.75" customHeight="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</row>
    <row r="182" ht="15.75" customHeight="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</row>
    <row r="183" ht="15.75" customHeight="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</row>
    <row r="184" ht="15.75" customHeight="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</row>
    <row r="185" ht="15.75" customHeight="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</row>
    <row r="186" ht="15.75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</row>
    <row r="187" ht="15.75" customHeight="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</row>
    <row r="188" ht="15.75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</row>
    <row r="189" ht="15.75" customHeight="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</row>
    <row r="190" ht="15.75" customHeight="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</row>
    <row r="191" ht="15.75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</row>
    <row r="192" ht="15.75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</row>
    <row r="193" ht="15.75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</row>
    <row r="194" ht="15.75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</row>
    <row r="195" ht="15.75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</row>
    <row r="196" ht="15.75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</row>
    <row r="197" ht="15.75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</row>
    <row r="198" ht="15.75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</row>
    <row r="199" ht="15.75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</row>
    <row r="200" ht="15.75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</row>
    <row r="201" ht="15.7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</row>
    <row r="202" ht="15.7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</row>
    <row r="203" ht="15.75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</row>
    <row r="204" ht="15.75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</row>
    <row r="205" ht="15.75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</row>
    <row r="206" ht="15.7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</row>
    <row r="207" ht="15.7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</row>
    <row r="208" ht="15.7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</row>
    <row r="209" ht="15.7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</row>
    <row r="210" ht="15.7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</row>
    <row r="211" ht="15.7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</row>
    <row r="212" ht="15.7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</row>
    <row r="213" ht="15.7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</row>
    <row r="214" ht="15.7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</row>
    <row r="215" ht="15.7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</row>
    <row r="216" ht="15.7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</row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8">
    <mergeCell ref="B1:I1"/>
    <mergeCell ref="B2:D2"/>
    <mergeCell ref="G2:H2"/>
    <mergeCell ref="B3:D3"/>
    <mergeCell ref="G3:H3"/>
    <mergeCell ref="B4:I4"/>
    <mergeCell ref="B5:I5"/>
    <mergeCell ref="B15:H15"/>
    <mergeCell ref="C17:F17"/>
    <mergeCell ref="C20:H20"/>
    <mergeCell ref="C23:H25"/>
    <mergeCell ref="B11:H11"/>
    <mergeCell ref="B13:C13"/>
    <mergeCell ref="D13:E13"/>
    <mergeCell ref="F13:H13"/>
    <mergeCell ref="B14:C14"/>
    <mergeCell ref="D14:E14"/>
    <mergeCell ref="F14:H14"/>
  </mergeCells>
  <dataValidations>
    <dataValidation type="list" allowBlank="1" showErrorMessage="1" sqref="E2">
      <formula1>"જુલાઇ,જાન્યુઆરી"</formula1>
    </dataValidation>
  </dataValidations>
  <printOptions/>
  <pageMargins bottom="0.7480314960629921" footer="0.0" header="0.0" left="0.7086614173228347" right="0.7086614173228347" top="0.7480314960629921"/>
  <pageSetup paperSize="9" scale="95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1.0"/>
    <col customWidth="1" min="2" max="2" width="16.0"/>
    <col customWidth="1" min="3" max="3" width="16.13"/>
    <col customWidth="1" min="4" max="5" width="11.0"/>
    <col customWidth="1" min="6" max="6" width="10.5"/>
    <col customWidth="1" min="7" max="26" width="11.25"/>
  </cols>
  <sheetData>
    <row r="1">
      <c r="A1" s="57" t="s">
        <v>36</v>
      </c>
      <c r="B1" s="49"/>
      <c r="C1" s="49"/>
      <c r="D1" s="49"/>
      <c r="E1" s="49"/>
    </row>
    <row r="2">
      <c r="A2" s="58"/>
      <c r="B2" s="58"/>
      <c r="C2" s="58"/>
      <c r="D2" s="58"/>
      <c r="E2" s="58"/>
    </row>
    <row r="3">
      <c r="A3" s="59" t="s">
        <v>37</v>
      </c>
      <c r="B3" s="49"/>
      <c r="C3" s="1" t="s">
        <v>38</v>
      </c>
      <c r="D3" s="1"/>
      <c r="E3" s="1"/>
    </row>
    <row r="4">
      <c r="A4" s="60" t="s">
        <v>39</v>
      </c>
      <c r="B4" s="49"/>
      <c r="C4" s="61" t="s">
        <v>40</v>
      </c>
      <c r="D4" s="49"/>
      <c r="E4" s="49"/>
    </row>
    <row r="5">
      <c r="A5" s="62"/>
      <c r="B5" s="49"/>
      <c r="C5" s="49"/>
      <c r="D5" s="49"/>
      <c r="E5" s="49"/>
    </row>
    <row r="6">
      <c r="A6" s="63" t="s">
        <v>41</v>
      </c>
      <c r="B6" s="49"/>
      <c r="C6" s="49"/>
      <c r="D6" s="49"/>
      <c r="E6" s="49"/>
    </row>
    <row r="7">
      <c r="A7" s="64"/>
      <c r="B7" s="64"/>
      <c r="C7" s="64"/>
      <c r="D7" s="64"/>
      <c r="E7" s="64"/>
    </row>
    <row r="8">
      <c r="A8" s="65" t="s">
        <v>42</v>
      </c>
      <c r="B8" s="66" t="s">
        <v>43</v>
      </c>
      <c r="C8" s="67" t="s">
        <v>44</v>
      </c>
      <c r="D8" s="68" t="s">
        <v>45</v>
      </c>
      <c r="E8" s="69" t="s">
        <v>46</v>
      </c>
    </row>
    <row r="9">
      <c r="A9" s="70"/>
      <c r="B9" s="71"/>
      <c r="C9" s="71"/>
      <c r="D9" s="71"/>
      <c r="E9" s="71"/>
    </row>
    <row r="10">
      <c r="A10" s="72">
        <v>1.0</v>
      </c>
      <c r="B10" s="73" t="s">
        <v>47</v>
      </c>
      <c r="C10" s="74">
        <v>44900.0</v>
      </c>
      <c r="D10" s="75">
        <f t="shared" ref="D10:D24" si="1">ROUND(C10*3/100,0)</f>
        <v>1347</v>
      </c>
      <c r="E10" s="75">
        <f t="shared" ref="E10:E24" si="2">D10*3</f>
        <v>4041</v>
      </c>
    </row>
    <row r="11">
      <c r="A11" s="72">
        <v>2.0</v>
      </c>
      <c r="B11" s="76" t="s">
        <v>48</v>
      </c>
      <c r="C11" s="77">
        <v>43600.0</v>
      </c>
      <c r="D11" s="75">
        <f t="shared" si="1"/>
        <v>1308</v>
      </c>
      <c r="E11" s="75">
        <f t="shared" si="2"/>
        <v>3924</v>
      </c>
    </row>
    <row r="12">
      <c r="A12" s="72">
        <v>3.0</v>
      </c>
      <c r="B12" s="76" t="s">
        <v>49</v>
      </c>
      <c r="C12" s="77">
        <v>50500.0</v>
      </c>
      <c r="D12" s="75">
        <f t="shared" si="1"/>
        <v>1515</v>
      </c>
      <c r="E12" s="75">
        <f t="shared" si="2"/>
        <v>4545</v>
      </c>
    </row>
    <row r="13">
      <c r="A13" s="72">
        <v>4.0</v>
      </c>
      <c r="B13" s="78" t="s">
        <v>50</v>
      </c>
      <c r="C13" s="77">
        <v>60400.0</v>
      </c>
      <c r="D13" s="75">
        <f t="shared" si="1"/>
        <v>1812</v>
      </c>
      <c r="E13" s="75">
        <f t="shared" si="2"/>
        <v>5436</v>
      </c>
    </row>
    <row r="14">
      <c r="A14" s="72">
        <v>5.0</v>
      </c>
      <c r="B14" s="78"/>
      <c r="C14" s="77">
        <v>25500.0</v>
      </c>
      <c r="D14" s="75">
        <f t="shared" si="1"/>
        <v>765</v>
      </c>
      <c r="E14" s="75">
        <f t="shared" si="2"/>
        <v>2295</v>
      </c>
    </row>
    <row r="15">
      <c r="A15" s="72">
        <v>6.0</v>
      </c>
      <c r="B15" s="78"/>
      <c r="C15" s="77">
        <v>27100.0</v>
      </c>
      <c r="D15" s="75">
        <f t="shared" si="1"/>
        <v>813</v>
      </c>
      <c r="E15" s="75">
        <f t="shared" si="2"/>
        <v>2439</v>
      </c>
    </row>
    <row r="16">
      <c r="A16" s="72">
        <v>7.0</v>
      </c>
      <c r="B16" s="78"/>
      <c r="C16" s="77">
        <v>27900.0</v>
      </c>
      <c r="D16" s="75">
        <f t="shared" si="1"/>
        <v>837</v>
      </c>
      <c r="E16" s="75">
        <f t="shared" si="2"/>
        <v>2511</v>
      </c>
    </row>
    <row r="17">
      <c r="A17" s="72">
        <v>8.0</v>
      </c>
      <c r="B17" s="78"/>
      <c r="C17" s="77">
        <v>37600.0</v>
      </c>
      <c r="D17" s="75">
        <f t="shared" si="1"/>
        <v>1128</v>
      </c>
      <c r="E17" s="75">
        <f t="shared" si="2"/>
        <v>3384</v>
      </c>
    </row>
    <row r="18">
      <c r="A18" s="72">
        <v>9.0</v>
      </c>
      <c r="B18" s="78"/>
      <c r="C18" s="77">
        <v>38700.0</v>
      </c>
      <c r="D18" s="75">
        <f t="shared" si="1"/>
        <v>1161</v>
      </c>
      <c r="E18" s="75">
        <f t="shared" si="2"/>
        <v>3483</v>
      </c>
    </row>
    <row r="19">
      <c r="A19" s="72">
        <v>10.0</v>
      </c>
      <c r="B19" s="78"/>
      <c r="C19" s="77">
        <v>52000.0</v>
      </c>
      <c r="D19" s="75">
        <f t="shared" si="1"/>
        <v>1560</v>
      </c>
      <c r="E19" s="75">
        <f t="shared" si="2"/>
        <v>4680</v>
      </c>
    </row>
    <row r="20">
      <c r="A20" s="79">
        <v>11.0</v>
      </c>
      <c r="B20" s="80"/>
      <c r="C20" s="77">
        <v>47600.0</v>
      </c>
      <c r="D20" s="75">
        <f t="shared" si="1"/>
        <v>1428</v>
      </c>
      <c r="E20" s="75">
        <f t="shared" si="2"/>
        <v>4284</v>
      </c>
    </row>
    <row r="21" ht="15.75" customHeight="1">
      <c r="A21" s="79">
        <v>12.0</v>
      </c>
      <c r="B21" s="80"/>
      <c r="C21" s="77">
        <v>53600.0</v>
      </c>
      <c r="D21" s="75">
        <f t="shared" si="1"/>
        <v>1608</v>
      </c>
      <c r="E21" s="75">
        <f t="shared" si="2"/>
        <v>4824</v>
      </c>
    </row>
    <row r="22" ht="15.75" customHeight="1">
      <c r="A22" s="79">
        <v>13.0</v>
      </c>
      <c r="B22" s="80"/>
      <c r="C22" s="77">
        <v>36500.0</v>
      </c>
      <c r="D22" s="75">
        <f t="shared" si="1"/>
        <v>1095</v>
      </c>
      <c r="E22" s="75">
        <f t="shared" si="2"/>
        <v>3285</v>
      </c>
    </row>
    <row r="23" ht="15.75" customHeight="1">
      <c r="A23" s="79">
        <v>14.0</v>
      </c>
      <c r="B23" s="80"/>
      <c r="C23" s="77">
        <v>58600.0</v>
      </c>
      <c r="D23" s="75">
        <f t="shared" si="1"/>
        <v>1758</v>
      </c>
      <c r="E23" s="75">
        <f t="shared" si="2"/>
        <v>5274</v>
      </c>
    </row>
    <row r="24" ht="15.75" customHeight="1">
      <c r="A24" s="79">
        <v>15.0</v>
      </c>
      <c r="B24" s="80"/>
      <c r="C24" s="77">
        <v>62200.0</v>
      </c>
      <c r="D24" s="75">
        <f t="shared" si="1"/>
        <v>1866</v>
      </c>
      <c r="E24" s="75">
        <f t="shared" si="2"/>
        <v>5598</v>
      </c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1">
    <mergeCell ref="B8:B9"/>
    <mergeCell ref="C8:C9"/>
    <mergeCell ref="D8:D9"/>
    <mergeCell ref="E8:E9"/>
    <mergeCell ref="A1:E1"/>
    <mergeCell ref="A3:B3"/>
    <mergeCell ref="A4:B4"/>
    <mergeCell ref="C4:E4"/>
    <mergeCell ref="A5:E5"/>
    <mergeCell ref="A6:E6"/>
    <mergeCell ref="A8:A9"/>
  </mergeCells>
  <printOptions/>
  <pageMargins bottom="0.75" footer="0.0" header="0.0" left="0.7" right="0.7" top="0.75"/>
  <pageSetup orientation="landscape"/>
  <drawing r:id="rId1"/>
</worksheet>
</file>